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息烽县2022年城乡义务教育公用经费省级资金预算分配明细表" sheetId="14" r:id="rId1"/>
  </sheets>
  <definedNames>
    <definedName name="_xlnm._FilterDatabase" localSheetId="0" hidden="1">息烽县2022年城乡义务教育公用经费省级资金预算分配明细表!$A$7:$XFB$59</definedName>
    <definedName name="_xlnm.Print_Titles" localSheetId="0">息烽县2022年城乡义务教育公用经费省级资金预算分配明细表!$2:$7</definedName>
  </definedNames>
  <calcPr calcId="144525"/>
</workbook>
</file>

<file path=xl/sharedStrings.xml><?xml version="1.0" encoding="utf-8"?>
<sst xmlns="http://schemas.openxmlformats.org/spreadsheetml/2006/main" count="201" uniqueCount="89">
  <si>
    <t>附件</t>
  </si>
  <si>
    <t>息烽县2022年城乡义务教育公用经费中央资金预算分配明细表</t>
  </si>
  <si>
    <t>填表单位：息烽县教育局</t>
  </si>
  <si>
    <t>填表人：周家发</t>
  </si>
  <si>
    <t>审核人：涂光福</t>
  </si>
  <si>
    <t>填表日期：2022年1月24日</t>
  </si>
  <si>
    <t>单位：元</t>
  </si>
  <si>
    <t>序号</t>
  </si>
  <si>
    <t>预算单位</t>
  </si>
  <si>
    <t>单位（学校）</t>
  </si>
  <si>
    <t>预算功能科目</t>
  </si>
  <si>
    <t>2022年应拨付义务教育公用经费测算</t>
  </si>
  <si>
    <t>应拨付2022年城乡义务教育公用经费金额（元）</t>
  </si>
  <si>
    <t>本次（黔财教【2021】209号）分配中央资金</t>
  </si>
  <si>
    <t>备注</t>
  </si>
  <si>
    <t>基本公用经费</t>
  </si>
  <si>
    <t>寄宿制学校</t>
  </si>
  <si>
    <t>特殊教育学校和随班就读残疾学生</t>
  </si>
  <si>
    <t>合计</t>
  </si>
  <si>
    <t>按资金级次分类</t>
  </si>
  <si>
    <t>教育事业统计报表数（2021年）</t>
  </si>
  <si>
    <t>实际计算学生数</t>
  </si>
  <si>
    <t>拨款标准（元/生.年）</t>
  </si>
  <si>
    <t>应拨金额(元)</t>
  </si>
  <si>
    <t>寄宿学生人数</t>
  </si>
  <si>
    <t>学生数</t>
  </si>
  <si>
    <t>中央资金</t>
  </si>
  <si>
    <t>省级资金</t>
  </si>
  <si>
    <t>市级资金</t>
  </si>
  <si>
    <t>县级资金</t>
  </si>
  <si>
    <t>教育事业统计报表数（2019年）</t>
  </si>
  <si>
    <t>送教上门学生数</t>
  </si>
  <si>
    <t>随班就读学生</t>
  </si>
  <si>
    <t>小计</t>
  </si>
  <si>
    <t>应下达分配</t>
  </si>
  <si>
    <t>与黔财教【2021】70号清算分配</t>
  </si>
  <si>
    <t>本次（黔财教【2021】209号）实际分配中央资金</t>
  </si>
  <si>
    <t>息烽县第一小学</t>
  </si>
  <si>
    <t>小学教育</t>
  </si>
  <si>
    <t>剩余69580元第二批下达时集中分配</t>
  </si>
  <si>
    <t>息烽县永靖小学</t>
  </si>
  <si>
    <t>息烽县南门小学</t>
  </si>
  <si>
    <t>黔财教【2021】70号清算多余资金20元分配至南门小学</t>
  </si>
  <si>
    <t>息烽县新萝小学</t>
  </si>
  <si>
    <t>息烽县阳朗小学</t>
  </si>
  <si>
    <t>息烽县云环小学</t>
  </si>
  <si>
    <t>息烽县三田小学</t>
  </si>
  <si>
    <t>息烽县温泉小学</t>
  </si>
  <si>
    <t>息烽县安清教学点</t>
  </si>
  <si>
    <t>息烽县西洋学校</t>
  </si>
  <si>
    <t>息烽县竹花小学</t>
  </si>
  <si>
    <t>息烽县鸡场小学</t>
  </si>
  <si>
    <t>息烽县堰坪小学</t>
  </si>
  <si>
    <t>息烽县乌江复旦学校</t>
  </si>
  <si>
    <t>息烽县南新小学</t>
  </si>
  <si>
    <t>息烽县黑神庙小学</t>
  </si>
  <si>
    <t>息烽县潮水小学</t>
  </si>
  <si>
    <t>息烽县王家坪小学</t>
  </si>
  <si>
    <t>息烽县小寨坝小学</t>
  </si>
  <si>
    <t>息烽县青山新华希望小学</t>
  </si>
  <si>
    <t>息烽县底寨小学</t>
  </si>
  <si>
    <t>息烽县西山小学</t>
  </si>
  <si>
    <t>息烽县群力教学点</t>
  </si>
  <si>
    <t>息烽县关口教学点</t>
  </si>
  <si>
    <t>息烽县养龙司小学</t>
  </si>
  <si>
    <t>息烽县江土小学</t>
  </si>
  <si>
    <t>息烽县茅坡小学</t>
  </si>
  <si>
    <t>息烽县石硐小学</t>
  </si>
  <si>
    <t>水头撤并，52000元分配至石硐小学</t>
  </si>
  <si>
    <t>息烽县猫场小学</t>
  </si>
  <si>
    <t>息烽县何家洞小学</t>
  </si>
  <si>
    <t>息烽县木杉教学点</t>
  </si>
  <si>
    <t>息烽县龙坪小学</t>
  </si>
  <si>
    <t>息烽县鹿窝九年制学校</t>
  </si>
  <si>
    <t>息烽县新场小学</t>
  </si>
  <si>
    <t>息烽县流长小学</t>
  </si>
  <si>
    <t>特殊教育学校</t>
  </si>
  <si>
    <t>小学学校小计</t>
  </si>
  <si>
    <t>息烽县永靖中学</t>
  </si>
  <si>
    <t>初中教育</t>
  </si>
  <si>
    <t>息烽县第二中学</t>
  </si>
  <si>
    <t>息烽县温泉中学</t>
  </si>
  <si>
    <t>息烽县黑神庙中学</t>
  </si>
  <si>
    <t>息烽县青山民族中学</t>
  </si>
  <si>
    <t>息烽县底寨中学</t>
  </si>
  <si>
    <t>息烽县养龙司中学</t>
  </si>
  <si>
    <t>息烽县石硐中学</t>
  </si>
  <si>
    <t>息烽县流长中学</t>
  </si>
  <si>
    <t>初中学校小计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</si>
</sst>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color indexed="8"/>
      <name val="宋体"/>
      <charset val="134"/>
    </font>
    <font>
      <sz val="11"/>
      <color indexed="8"/>
      <name val="Times New Roman"/>
      <charset val="134"/>
    </font>
    <font>
      <sz val="11"/>
      <color theme="1"/>
      <name val="Times New Roman"/>
      <charset val="134"/>
    </font>
    <font>
      <b/>
      <sz val="12"/>
      <color theme="1"/>
      <name val="宋体"/>
      <charset val="134"/>
      <scheme val="minor"/>
    </font>
    <font>
      <b/>
      <sz val="11"/>
      <color indexed="8"/>
      <name val="Times New Roman"/>
      <charset val="134"/>
    </font>
    <font>
      <b/>
      <sz val="11"/>
      <color theme="1"/>
      <name val="Times New Roman"/>
      <charset val="134"/>
    </font>
    <font>
      <sz val="8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1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9" borderId="19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17" borderId="18" applyNumberFormat="0" applyAlignment="0" applyProtection="0">
      <alignment vertical="center"/>
    </xf>
    <xf numFmtId="0" fontId="29" fillId="17" borderId="17" applyNumberFormat="0" applyAlignment="0" applyProtection="0">
      <alignment vertical="center"/>
    </xf>
    <xf numFmtId="0" fontId="31" fillId="25" borderId="22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center" vertical="center" wrapText="1" shrinkToFit="1"/>
    </xf>
    <xf numFmtId="176" fontId="3" fillId="0" borderId="0" xfId="0" applyNumberFormat="1" applyFont="1" applyFill="1" applyAlignment="1">
      <alignment horizontal="left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 shrinkToFit="1"/>
    </xf>
    <xf numFmtId="176" fontId="1" fillId="0" borderId="0" xfId="0" applyNumberFormat="1" applyFont="1" applyFill="1" applyBorder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left" vertical="center" wrapText="1" shrinkToFit="1"/>
    </xf>
    <xf numFmtId="176" fontId="1" fillId="0" borderId="0" xfId="0" applyNumberFormat="1" applyFont="1" applyFill="1" applyBorder="1" applyAlignment="1">
      <alignment horizontal="center" vertical="center" wrapText="1" shrinkToFi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76" fontId="7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176" fontId="8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76" fontId="9" fillId="0" borderId="1" xfId="0" applyNumberFormat="1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1" xfId="0" applyFont="1" applyFill="1" applyBorder="1" applyAlignment="1" applyProtection="1">
      <alignment horizontal="center" vertical="center" wrapText="1" shrinkToFit="1" readingOrder="1"/>
      <protection locked="0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76" fontId="12" fillId="0" borderId="1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right" vertical="center" wrapText="1"/>
    </xf>
    <xf numFmtId="176" fontId="2" fillId="0" borderId="9" xfId="0" applyNumberFormat="1" applyFont="1" applyFill="1" applyBorder="1" applyAlignment="1">
      <alignment horizontal="center" vertical="center" wrapText="1"/>
    </xf>
    <xf numFmtId="176" fontId="2" fillId="0" borderId="10" xfId="0" applyNumberFormat="1" applyFont="1" applyFill="1" applyBorder="1" applyAlignment="1">
      <alignment horizontal="center" vertical="center" wrapText="1"/>
    </xf>
    <xf numFmtId="176" fontId="2" fillId="0" borderId="11" xfId="0" applyNumberFormat="1" applyFont="1" applyFill="1" applyBorder="1" applyAlignment="1">
      <alignment horizontal="center" vertical="center" wrapText="1"/>
    </xf>
    <xf numFmtId="176" fontId="2" fillId="0" borderId="12" xfId="0" applyNumberFormat="1" applyFont="1" applyFill="1" applyBorder="1" applyAlignment="1">
      <alignment horizontal="center" vertical="center" wrapText="1"/>
    </xf>
    <xf numFmtId="176" fontId="2" fillId="0" borderId="13" xfId="0" applyNumberFormat="1" applyFont="1" applyFill="1" applyBorder="1" applyAlignment="1">
      <alignment horizontal="center" vertical="center" wrapText="1"/>
    </xf>
    <xf numFmtId="176" fontId="2" fillId="0" borderId="14" xfId="0" applyNumberFormat="1" applyFont="1" applyFill="1" applyBorder="1" applyAlignment="1">
      <alignment horizontal="center" vertical="center" wrapText="1"/>
    </xf>
    <xf numFmtId="176" fontId="2" fillId="0" borderId="15" xfId="0" applyNumberFormat="1" applyFont="1" applyFill="1" applyBorder="1" applyAlignment="1">
      <alignment horizontal="center" vertical="center" wrapText="1"/>
    </xf>
    <xf numFmtId="176" fontId="2" fillId="0" borderId="16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59"/>
  <sheetViews>
    <sheetView tabSelected="1" workbookViewId="0">
      <pane ySplit="7" topLeftCell="A8" activePane="bottomLeft" state="frozen"/>
      <selection/>
      <selection pane="bottomLeft" activeCell="E6" sqref="E6:E7"/>
    </sheetView>
  </sheetViews>
  <sheetFormatPr defaultColWidth="9" defaultRowHeight="13.5"/>
  <cols>
    <col min="1" max="1" width="6.125" style="3" customWidth="1"/>
    <col min="2" max="2" width="15.125" style="6" customWidth="1"/>
    <col min="3" max="3" width="17" style="6" customWidth="1"/>
    <col min="4" max="4" width="17.25" style="3" customWidth="1"/>
    <col min="5" max="7" width="7.625" style="3" customWidth="1"/>
    <col min="8" max="8" width="8.75" style="3" customWidth="1"/>
    <col min="9" max="10" width="6" style="3" customWidth="1"/>
    <col min="11" max="11" width="8.25" style="3" customWidth="1"/>
    <col min="12" max="14" width="5.375" style="3" customWidth="1"/>
    <col min="15" max="15" width="6" style="3" customWidth="1"/>
    <col min="16" max="16" width="7.5" style="3" customWidth="1"/>
    <col min="17" max="17" width="11" style="3" customWidth="1"/>
    <col min="18" max="22" width="9" style="3" customWidth="1"/>
    <col min="23" max="24" width="10.75" style="3" customWidth="1"/>
    <col min="25" max="25" width="12.125" style="3" customWidth="1"/>
    <col min="26" max="26" width="9.75" style="3" customWidth="1"/>
    <col min="27" max="16382" width="9" style="3"/>
    <col min="16383" max="16384" width="9" style="5"/>
  </cols>
  <sheetData>
    <row r="1" ht="18" customHeight="1" spans="1:7">
      <c r="A1" s="7" t="s">
        <v>0</v>
      </c>
      <c r="B1" s="7"/>
      <c r="C1" s="7"/>
      <c r="E1" s="4"/>
      <c r="F1" s="4"/>
      <c r="G1" s="4"/>
    </row>
    <row r="2" ht="33" customHeight="1" spans="1:26">
      <c r="A2" s="8" t="s">
        <v>1</v>
      </c>
      <c r="B2" s="9"/>
      <c r="C2" s="9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="1" customFormat="1" ht="17" customHeight="1" spans="1:26">
      <c r="A3" s="10" t="s">
        <v>2</v>
      </c>
      <c r="B3" s="11"/>
      <c r="C3" s="12"/>
      <c r="D3" s="10"/>
      <c r="E3" s="13"/>
      <c r="F3" s="13"/>
      <c r="G3" s="1" t="s">
        <v>3</v>
      </c>
      <c r="L3" s="13"/>
      <c r="M3" s="13"/>
      <c r="N3" s="13"/>
      <c r="O3" s="1" t="s">
        <v>4</v>
      </c>
      <c r="T3" s="1" t="s">
        <v>5</v>
      </c>
      <c r="W3" s="34" t="s">
        <v>6</v>
      </c>
      <c r="X3" s="34"/>
      <c r="Y3" s="34"/>
      <c r="Z3" s="34"/>
    </row>
    <row r="4" s="2" customFormat="1" ht="14" customHeight="1" spans="1:26">
      <c r="A4" s="14" t="s">
        <v>7</v>
      </c>
      <c r="B4" s="15" t="s">
        <v>8</v>
      </c>
      <c r="C4" s="15" t="s">
        <v>9</v>
      </c>
      <c r="D4" s="14" t="s">
        <v>10</v>
      </c>
      <c r="E4" s="14" t="s">
        <v>11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 t="s">
        <v>12</v>
      </c>
      <c r="S4" s="14"/>
      <c r="T4" s="14"/>
      <c r="U4" s="14"/>
      <c r="V4" s="14"/>
      <c r="W4" s="35" t="s">
        <v>13</v>
      </c>
      <c r="X4" s="36"/>
      <c r="Y4" s="40"/>
      <c r="Z4" s="14" t="s">
        <v>14</v>
      </c>
    </row>
    <row r="5" s="2" customFormat="1" ht="14" customHeight="1" spans="1:26">
      <c r="A5" s="14"/>
      <c r="B5" s="15"/>
      <c r="C5" s="15"/>
      <c r="D5" s="14"/>
      <c r="E5" s="16" t="s">
        <v>15</v>
      </c>
      <c r="F5" s="17"/>
      <c r="G5" s="17"/>
      <c r="H5" s="18"/>
      <c r="I5" s="14" t="s">
        <v>16</v>
      </c>
      <c r="J5" s="14"/>
      <c r="K5" s="14"/>
      <c r="L5" s="16" t="s">
        <v>17</v>
      </c>
      <c r="M5" s="17"/>
      <c r="N5" s="17"/>
      <c r="O5" s="17"/>
      <c r="P5" s="18"/>
      <c r="Q5" s="14" t="s">
        <v>18</v>
      </c>
      <c r="R5" s="14" t="s">
        <v>19</v>
      </c>
      <c r="S5" s="14"/>
      <c r="T5" s="14"/>
      <c r="U5" s="14"/>
      <c r="V5" s="14"/>
      <c r="W5" s="37"/>
      <c r="Y5" s="41"/>
      <c r="Z5" s="14"/>
    </row>
    <row r="6" s="2" customFormat="1" ht="14" customHeight="1" spans="1:26">
      <c r="A6" s="14"/>
      <c r="B6" s="15"/>
      <c r="C6" s="15"/>
      <c r="D6" s="14"/>
      <c r="E6" s="19" t="s">
        <v>20</v>
      </c>
      <c r="F6" s="19" t="s">
        <v>21</v>
      </c>
      <c r="G6" s="19" t="s">
        <v>22</v>
      </c>
      <c r="H6" s="19" t="s">
        <v>23</v>
      </c>
      <c r="I6" s="19" t="s">
        <v>24</v>
      </c>
      <c r="J6" s="19" t="s">
        <v>22</v>
      </c>
      <c r="K6" s="19" t="s">
        <v>23</v>
      </c>
      <c r="L6" s="16" t="s">
        <v>25</v>
      </c>
      <c r="M6" s="17"/>
      <c r="N6" s="18"/>
      <c r="O6" s="17"/>
      <c r="P6" s="18"/>
      <c r="Q6" s="14"/>
      <c r="R6" s="14" t="s">
        <v>26</v>
      </c>
      <c r="S6" s="14" t="s">
        <v>27</v>
      </c>
      <c r="T6" s="14" t="s">
        <v>28</v>
      </c>
      <c r="U6" s="14" t="s">
        <v>29</v>
      </c>
      <c r="V6" s="14" t="s">
        <v>18</v>
      </c>
      <c r="W6" s="38"/>
      <c r="X6" s="39"/>
      <c r="Y6" s="42"/>
      <c r="Z6" s="14"/>
    </row>
    <row r="7" s="2" customFormat="1" ht="52" customHeight="1" spans="1:26">
      <c r="A7" s="14"/>
      <c r="B7" s="15"/>
      <c r="C7" s="15"/>
      <c r="D7" s="14"/>
      <c r="E7" s="20" t="s">
        <v>30</v>
      </c>
      <c r="F7" s="20" t="s">
        <v>21</v>
      </c>
      <c r="G7" s="20" t="s">
        <v>22</v>
      </c>
      <c r="H7" s="20"/>
      <c r="I7" s="20" t="s">
        <v>24</v>
      </c>
      <c r="J7" s="20" t="s">
        <v>22</v>
      </c>
      <c r="K7" s="20"/>
      <c r="L7" s="14" t="s">
        <v>31</v>
      </c>
      <c r="M7" s="14" t="s">
        <v>32</v>
      </c>
      <c r="N7" s="14" t="s">
        <v>33</v>
      </c>
      <c r="O7" s="14" t="s">
        <v>22</v>
      </c>
      <c r="P7" s="14" t="s">
        <v>23</v>
      </c>
      <c r="Q7" s="14"/>
      <c r="R7" s="14"/>
      <c r="S7" s="14"/>
      <c r="T7" s="14"/>
      <c r="U7" s="14"/>
      <c r="V7" s="14"/>
      <c r="W7" s="14" t="s">
        <v>34</v>
      </c>
      <c r="X7" s="14" t="s">
        <v>35</v>
      </c>
      <c r="Y7" s="14" t="s">
        <v>36</v>
      </c>
      <c r="Z7" s="14"/>
    </row>
    <row r="8" ht="31" customHeight="1" spans="1:26">
      <c r="A8" s="21">
        <v>1</v>
      </c>
      <c r="B8" s="22" t="s">
        <v>37</v>
      </c>
      <c r="C8" s="22" t="s">
        <v>37</v>
      </c>
      <c r="D8" s="23" t="s">
        <v>38</v>
      </c>
      <c r="E8" s="24">
        <v>2463</v>
      </c>
      <c r="F8" s="24">
        <v>2463</v>
      </c>
      <c r="G8" s="25">
        <v>650</v>
      </c>
      <c r="H8" s="25">
        <f t="shared" ref="H8:H43" si="0">F8*G8</f>
        <v>1600950</v>
      </c>
      <c r="I8" s="24">
        <v>0</v>
      </c>
      <c r="J8" s="25">
        <v>200</v>
      </c>
      <c r="K8" s="25">
        <f t="shared" ref="K8:K43" si="1">I8*J8</f>
        <v>0</v>
      </c>
      <c r="L8" s="25">
        <v>1</v>
      </c>
      <c r="M8" s="25">
        <v>3</v>
      </c>
      <c r="N8" s="25">
        <f t="shared" ref="N8:N43" si="2">SUM(L8:M8)</f>
        <v>4</v>
      </c>
      <c r="O8" s="25">
        <v>6000</v>
      </c>
      <c r="P8" s="25">
        <f t="shared" ref="P8:P44" si="3">N8*O8</f>
        <v>24000</v>
      </c>
      <c r="Q8" s="25">
        <f t="shared" ref="Q8:Q44" si="4">H8+K8+P8</f>
        <v>1624950</v>
      </c>
      <c r="R8" s="25">
        <f t="shared" ref="R8:R44" si="5">Q8*80%</f>
        <v>1299960</v>
      </c>
      <c r="S8" s="25">
        <f t="shared" ref="S8:S44" si="6">Q8*12%</f>
        <v>194994</v>
      </c>
      <c r="T8" s="25">
        <f t="shared" ref="T8:T44" si="7">Q8*4%</f>
        <v>64998</v>
      </c>
      <c r="U8" s="25">
        <f t="shared" ref="U8:U44" si="8">Q8*4%</f>
        <v>64998</v>
      </c>
      <c r="V8" s="25">
        <f t="shared" ref="V8:V44" si="9">SUM(R8:U8)</f>
        <v>1624950</v>
      </c>
      <c r="W8" s="25">
        <f>R8-69580</f>
        <v>1230380</v>
      </c>
      <c r="X8" s="25"/>
      <c r="Y8" s="25">
        <f>W8+X8</f>
        <v>1230380</v>
      </c>
      <c r="Z8" s="43" t="s">
        <v>39</v>
      </c>
    </row>
    <row r="9" ht="31" customHeight="1" spans="1:26">
      <c r="A9" s="21">
        <v>2</v>
      </c>
      <c r="B9" s="22" t="s">
        <v>40</v>
      </c>
      <c r="C9" s="22" t="s">
        <v>40</v>
      </c>
      <c r="D9" s="23" t="s">
        <v>38</v>
      </c>
      <c r="E9" s="24">
        <v>2297</v>
      </c>
      <c r="F9" s="24">
        <v>2297</v>
      </c>
      <c r="G9" s="25">
        <v>650</v>
      </c>
      <c r="H9" s="25">
        <f t="shared" si="0"/>
        <v>1493050</v>
      </c>
      <c r="I9" s="24">
        <v>0</v>
      </c>
      <c r="J9" s="25">
        <v>200</v>
      </c>
      <c r="K9" s="25">
        <f t="shared" si="1"/>
        <v>0</v>
      </c>
      <c r="L9" s="25">
        <v>2</v>
      </c>
      <c r="M9" s="25">
        <v>4</v>
      </c>
      <c r="N9" s="25">
        <f t="shared" si="2"/>
        <v>6</v>
      </c>
      <c r="O9" s="25">
        <v>6000</v>
      </c>
      <c r="P9" s="25">
        <f t="shared" si="3"/>
        <v>36000</v>
      </c>
      <c r="Q9" s="25">
        <f t="shared" si="4"/>
        <v>1529050</v>
      </c>
      <c r="R9" s="25">
        <f t="shared" si="5"/>
        <v>1223240</v>
      </c>
      <c r="S9" s="25">
        <f t="shared" si="6"/>
        <v>183486</v>
      </c>
      <c r="T9" s="25">
        <f t="shared" si="7"/>
        <v>61162</v>
      </c>
      <c r="U9" s="25">
        <f t="shared" si="8"/>
        <v>61162</v>
      </c>
      <c r="V9" s="25">
        <f t="shared" si="9"/>
        <v>1529050</v>
      </c>
      <c r="W9" s="25">
        <f t="shared" ref="W9:W43" si="10">R9</f>
        <v>1223240</v>
      </c>
      <c r="X9" s="25"/>
      <c r="Y9" s="25">
        <f t="shared" ref="Y9:Y43" si="11">W9+X9</f>
        <v>1223240</v>
      </c>
      <c r="Z9" s="44"/>
    </row>
    <row r="10" ht="31" customHeight="1" spans="1:26">
      <c r="A10" s="21">
        <v>3</v>
      </c>
      <c r="B10" s="22" t="s">
        <v>41</v>
      </c>
      <c r="C10" s="22" t="s">
        <v>41</v>
      </c>
      <c r="D10" s="23" t="s">
        <v>38</v>
      </c>
      <c r="E10" s="24">
        <v>454</v>
      </c>
      <c r="F10" s="24">
        <v>454</v>
      </c>
      <c r="G10" s="25">
        <v>650</v>
      </c>
      <c r="H10" s="25">
        <f t="shared" si="0"/>
        <v>295100</v>
      </c>
      <c r="I10" s="24">
        <v>0</v>
      </c>
      <c r="J10" s="25">
        <v>200</v>
      </c>
      <c r="K10" s="25">
        <f t="shared" si="1"/>
        <v>0</v>
      </c>
      <c r="L10" s="25">
        <v>0</v>
      </c>
      <c r="M10" s="25">
        <v>1</v>
      </c>
      <c r="N10" s="25">
        <f t="shared" si="2"/>
        <v>1</v>
      </c>
      <c r="O10" s="25">
        <v>6000</v>
      </c>
      <c r="P10" s="25">
        <f t="shared" si="3"/>
        <v>6000</v>
      </c>
      <c r="Q10" s="25">
        <f t="shared" si="4"/>
        <v>301100</v>
      </c>
      <c r="R10" s="25">
        <f t="shared" si="5"/>
        <v>240880</v>
      </c>
      <c r="S10" s="25">
        <f t="shared" si="6"/>
        <v>36132</v>
      </c>
      <c r="T10" s="25">
        <f t="shared" si="7"/>
        <v>12044</v>
      </c>
      <c r="U10" s="25">
        <f t="shared" si="8"/>
        <v>12044</v>
      </c>
      <c r="V10" s="25">
        <f t="shared" si="9"/>
        <v>301100</v>
      </c>
      <c r="W10" s="25">
        <f t="shared" si="10"/>
        <v>240880</v>
      </c>
      <c r="X10" s="25">
        <f>8244+20</f>
        <v>8264</v>
      </c>
      <c r="Y10" s="25">
        <f t="shared" si="11"/>
        <v>249144</v>
      </c>
      <c r="Z10" s="45" t="s">
        <v>42</v>
      </c>
    </row>
    <row r="11" ht="31" customHeight="1" spans="1:26">
      <c r="A11" s="21">
        <v>4</v>
      </c>
      <c r="B11" s="22" t="s">
        <v>43</v>
      </c>
      <c r="C11" s="22" t="s">
        <v>43</v>
      </c>
      <c r="D11" s="23" t="s">
        <v>38</v>
      </c>
      <c r="E11" s="24">
        <v>136</v>
      </c>
      <c r="F11" s="24">
        <v>136</v>
      </c>
      <c r="G11" s="25">
        <v>650</v>
      </c>
      <c r="H11" s="25">
        <f t="shared" si="0"/>
        <v>88400</v>
      </c>
      <c r="I11" s="24">
        <v>0</v>
      </c>
      <c r="J11" s="25">
        <v>200</v>
      </c>
      <c r="K11" s="25">
        <f t="shared" si="1"/>
        <v>0</v>
      </c>
      <c r="L11" s="25">
        <v>1</v>
      </c>
      <c r="M11" s="25">
        <v>2</v>
      </c>
      <c r="N11" s="25">
        <f t="shared" si="2"/>
        <v>3</v>
      </c>
      <c r="O11" s="25">
        <v>6000</v>
      </c>
      <c r="P11" s="25">
        <f t="shared" si="3"/>
        <v>18000</v>
      </c>
      <c r="Q11" s="25">
        <f t="shared" si="4"/>
        <v>106400</v>
      </c>
      <c r="R11" s="25">
        <f t="shared" si="5"/>
        <v>85120</v>
      </c>
      <c r="S11" s="25">
        <f t="shared" si="6"/>
        <v>12768</v>
      </c>
      <c r="T11" s="25">
        <f t="shared" si="7"/>
        <v>4256</v>
      </c>
      <c r="U11" s="25">
        <f t="shared" si="8"/>
        <v>4256</v>
      </c>
      <c r="V11" s="25">
        <f t="shared" si="9"/>
        <v>106400</v>
      </c>
      <c r="W11" s="25">
        <f t="shared" si="10"/>
        <v>85120</v>
      </c>
      <c r="X11" s="25">
        <v>2833</v>
      </c>
      <c r="Y11" s="25">
        <f t="shared" si="11"/>
        <v>87953</v>
      </c>
      <c r="Z11" s="45"/>
    </row>
    <row r="12" ht="31" customHeight="1" spans="1:26">
      <c r="A12" s="21">
        <v>5</v>
      </c>
      <c r="B12" s="22" t="s">
        <v>44</v>
      </c>
      <c r="C12" s="22" t="s">
        <v>44</v>
      </c>
      <c r="D12" s="23" t="s">
        <v>38</v>
      </c>
      <c r="E12" s="24">
        <v>1443</v>
      </c>
      <c r="F12" s="24">
        <v>1443</v>
      </c>
      <c r="G12" s="25">
        <v>650</v>
      </c>
      <c r="H12" s="25">
        <f t="shared" si="0"/>
        <v>937950</v>
      </c>
      <c r="I12" s="24">
        <v>662</v>
      </c>
      <c r="J12" s="25">
        <v>200</v>
      </c>
      <c r="K12" s="25">
        <f t="shared" si="1"/>
        <v>132400</v>
      </c>
      <c r="L12" s="25">
        <v>0</v>
      </c>
      <c r="M12" s="25">
        <v>7</v>
      </c>
      <c r="N12" s="25">
        <f t="shared" si="2"/>
        <v>7</v>
      </c>
      <c r="O12" s="25">
        <v>6000</v>
      </c>
      <c r="P12" s="25">
        <f t="shared" si="3"/>
        <v>42000</v>
      </c>
      <c r="Q12" s="25">
        <f t="shared" si="4"/>
        <v>1112350</v>
      </c>
      <c r="R12" s="25">
        <f t="shared" si="5"/>
        <v>889880</v>
      </c>
      <c r="S12" s="25">
        <f t="shared" si="6"/>
        <v>133482</v>
      </c>
      <c r="T12" s="25">
        <f t="shared" si="7"/>
        <v>44494</v>
      </c>
      <c r="U12" s="25">
        <f t="shared" si="8"/>
        <v>44494</v>
      </c>
      <c r="V12" s="25">
        <f t="shared" si="9"/>
        <v>1112350</v>
      </c>
      <c r="W12" s="25">
        <f t="shared" si="10"/>
        <v>889880</v>
      </c>
      <c r="X12" s="25"/>
      <c r="Y12" s="25">
        <f t="shared" si="11"/>
        <v>889880</v>
      </c>
      <c r="Z12" s="44"/>
    </row>
    <row r="13" ht="31" customHeight="1" spans="1:26">
      <c r="A13" s="21">
        <v>6</v>
      </c>
      <c r="B13" s="22" t="s">
        <v>45</v>
      </c>
      <c r="C13" s="22" t="s">
        <v>45</v>
      </c>
      <c r="D13" s="23" t="s">
        <v>38</v>
      </c>
      <c r="E13" s="24">
        <v>1986</v>
      </c>
      <c r="F13" s="24">
        <v>1986</v>
      </c>
      <c r="G13" s="25">
        <v>650</v>
      </c>
      <c r="H13" s="25">
        <f t="shared" si="0"/>
        <v>1290900</v>
      </c>
      <c r="I13" s="24">
        <v>0</v>
      </c>
      <c r="J13" s="25">
        <v>200</v>
      </c>
      <c r="K13" s="25">
        <f t="shared" si="1"/>
        <v>0</v>
      </c>
      <c r="L13" s="25">
        <v>2</v>
      </c>
      <c r="M13" s="25">
        <v>9</v>
      </c>
      <c r="N13" s="25">
        <f t="shared" si="2"/>
        <v>11</v>
      </c>
      <c r="O13" s="25">
        <v>6000</v>
      </c>
      <c r="P13" s="25">
        <f t="shared" si="3"/>
        <v>66000</v>
      </c>
      <c r="Q13" s="25">
        <f t="shared" si="4"/>
        <v>1356900</v>
      </c>
      <c r="R13" s="25">
        <f t="shared" si="5"/>
        <v>1085520</v>
      </c>
      <c r="S13" s="25">
        <f t="shared" si="6"/>
        <v>162828</v>
      </c>
      <c r="T13" s="25">
        <f t="shared" si="7"/>
        <v>54276</v>
      </c>
      <c r="U13" s="25">
        <f t="shared" si="8"/>
        <v>54276</v>
      </c>
      <c r="V13" s="25">
        <f t="shared" si="9"/>
        <v>1356900</v>
      </c>
      <c r="W13" s="25">
        <f t="shared" si="10"/>
        <v>1085520</v>
      </c>
      <c r="X13" s="25"/>
      <c r="Y13" s="25">
        <f t="shared" si="11"/>
        <v>1085520</v>
      </c>
      <c r="Z13" s="44"/>
    </row>
    <row r="14" ht="31" customHeight="1" spans="1:26">
      <c r="A14" s="21">
        <v>7</v>
      </c>
      <c r="B14" s="22" t="s">
        <v>46</v>
      </c>
      <c r="C14" s="22" t="s">
        <v>46</v>
      </c>
      <c r="D14" s="23" t="s">
        <v>38</v>
      </c>
      <c r="E14" s="24">
        <v>202</v>
      </c>
      <c r="F14" s="24">
        <v>202</v>
      </c>
      <c r="G14" s="25">
        <v>650</v>
      </c>
      <c r="H14" s="25">
        <f t="shared" si="0"/>
        <v>131300</v>
      </c>
      <c r="I14" s="24">
        <v>0</v>
      </c>
      <c r="J14" s="25">
        <v>200</v>
      </c>
      <c r="K14" s="25">
        <f t="shared" si="1"/>
        <v>0</v>
      </c>
      <c r="L14" s="25">
        <v>0</v>
      </c>
      <c r="M14" s="25">
        <v>1</v>
      </c>
      <c r="N14" s="25">
        <f t="shared" si="2"/>
        <v>1</v>
      </c>
      <c r="O14" s="25">
        <v>6000</v>
      </c>
      <c r="P14" s="25">
        <f t="shared" si="3"/>
        <v>6000</v>
      </c>
      <c r="Q14" s="25">
        <f t="shared" si="4"/>
        <v>137300</v>
      </c>
      <c r="R14" s="25">
        <f t="shared" si="5"/>
        <v>109840</v>
      </c>
      <c r="S14" s="25">
        <f t="shared" si="6"/>
        <v>16476</v>
      </c>
      <c r="T14" s="25">
        <f t="shared" si="7"/>
        <v>5492</v>
      </c>
      <c r="U14" s="25">
        <f t="shared" si="8"/>
        <v>5492</v>
      </c>
      <c r="V14" s="25">
        <f t="shared" si="9"/>
        <v>137300</v>
      </c>
      <c r="W14" s="25">
        <f t="shared" si="10"/>
        <v>109840</v>
      </c>
      <c r="X14" s="25">
        <v>4109</v>
      </c>
      <c r="Y14" s="25">
        <f t="shared" si="11"/>
        <v>113949</v>
      </c>
      <c r="Z14" s="44"/>
    </row>
    <row r="15" s="3" customFormat="1" ht="31" customHeight="1" spans="1:26">
      <c r="A15" s="21">
        <v>8</v>
      </c>
      <c r="B15" s="22" t="s">
        <v>47</v>
      </c>
      <c r="C15" s="22" t="s">
        <v>47</v>
      </c>
      <c r="D15" s="23" t="s">
        <v>38</v>
      </c>
      <c r="E15" s="24">
        <v>608</v>
      </c>
      <c r="F15" s="24">
        <v>608</v>
      </c>
      <c r="G15" s="25">
        <v>650</v>
      </c>
      <c r="H15" s="25">
        <f t="shared" si="0"/>
        <v>395200</v>
      </c>
      <c r="I15" s="24">
        <v>146</v>
      </c>
      <c r="J15" s="25">
        <v>200</v>
      </c>
      <c r="K15" s="25">
        <f t="shared" si="1"/>
        <v>29200</v>
      </c>
      <c r="L15" s="24">
        <v>0</v>
      </c>
      <c r="M15" s="24">
        <v>1</v>
      </c>
      <c r="N15" s="25">
        <f t="shared" si="2"/>
        <v>1</v>
      </c>
      <c r="O15" s="25">
        <v>6000</v>
      </c>
      <c r="P15" s="25">
        <f t="shared" si="3"/>
        <v>6000</v>
      </c>
      <c r="Q15" s="25">
        <f t="shared" si="4"/>
        <v>430400</v>
      </c>
      <c r="R15" s="25">
        <f t="shared" si="5"/>
        <v>344320</v>
      </c>
      <c r="S15" s="25">
        <f t="shared" si="6"/>
        <v>51648</v>
      </c>
      <c r="T15" s="25">
        <f t="shared" si="7"/>
        <v>17216</v>
      </c>
      <c r="U15" s="25">
        <f t="shared" si="8"/>
        <v>17216</v>
      </c>
      <c r="V15" s="25">
        <f t="shared" si="9"/>
        <v>430400</v>
      </c>
      <c r="W15" s="25">
        <f t="shared" si="10"/>
        <v>344320</v>
      </c>
      <c r="X15" s="25">
        <v>12314</v>
      </c>
      <c r="Y15" s="25">
        <f t="shared" si="11"/>
        <v>356634</v>
      </c>
      <c r="Z15" s="44"/>
    </row>
    <row r="16" s="3" customFormat="1" ht="31" customHeight="1" spans="1:26">
      <c r="A16" s="21">
        <v>9</v>
      </c>
      <c r="B16" s="22" t="s">
        <v>47</v>
      </c>
      <c r="C16" s="22" t="s">
        <v>48</v>
      </c>
      <c r="D16" s="23" t="s">
        <v>38</v>
      </c>
      <c r="E16" s="24">
        <v>0</v>
      </c>
      <c r="F16" s="24">
        <v>0</v>
      </c>
      <c r="G16" s="25">
        <v>650</v>
      </c>
      <c r="H16" s="25">
        <f t="shared" si="0"/>
        <v>0</v>
      </c>
      <c r="I16" s="24">
        <v>0</v>
      </c>
      <c r="J16" s="25">
        <v>200</v>
      </c>
      <c r="K16" s="25">
        <f t="shared" si="1"/>
        <v>0</v>
      </c>
      <c r="L16" s="24">
        <v>0</v>
      </c>
      <c r="M16" s="24">
        <v>0</v>
      </c>
      <c r="N16" s="25">
        <f t="shared" si="2"/>
        <v>0</v>
      </c>
      <c r="O16" s="25">
        <v>6000</v>
      </c>
      <c r="P16" s="25">
        <f t="shared" si="3"/>
        <v>0</v>
      </c>
      <c r="Q16" s="25">
        <f t="shared" si="4"/>
        <v>0</v>
      </c>
      <c r="R16" s="25">
        <f t="shared" si="5"/>
        <v>0</v>
      </c>
      <c r="S16" s="25">
        <f t="shared" si="6"/>
        <v>0</v>
      </c>
      <c r="T16" s="25">
        <f t="shared" si="7"/>
        <v>0</v>
      </c>
      <c r="U16" s="25">
        <f t="shared" si="8"/>
        <v>0</v>
      </c>
      <c r="V16" s="25">
        <f t="shared" si="9"/>
        <v>0</v>
      </c>
      <c r="W16" s="25">
        <f t="shared" si="10"/>
        <v>0</v>
      </c>
      <c r="X16" s="25">
        <v>1752</v>
      </c>
      <c r="Y16" s="25">
        <f t="shared" si="11"/>
        <v>1752</v>
      </c>
      <c r="Z16" s="44"/>
    </row>
    <row r="17" s="3" customFormat="1" ht="31" customHeight="1" spans="1:26">
      <c r="A17" s="21">
        <v>10</v>
      </c>
      <c r="B17" s="22" t="s">
        <v>49</v>
      </c>
      <c r="C17" s="22" t="s">
        <v>49</v>
      </c>
      <c r="D17" s="23" t="s">
        <v>38</v>
      </c>
      <c r="E17" s="24">
        <v>574</v>
      </c>
      <c r="F17" s="24">
        <v>574</v>
      </c>
      <c r="G17" s="25">
        <v>650</v>
      </c>
      <c r="H17" s="25">
        <f t="shared" si="0"/>
        <v>373100</v>
      </c>
      <c r="I17" s="24">
        <v>0</v>
      </c>
      <c r="J17" s="25">
        <v>200</v>
      </c>
      <c r="K17" s="25">
        <f t="shared" si="1"/>
        <v>0</v>
      </c>
      <c r="L17" s="24">
        <v>3</v>
      </c>
      <c r="M17" s="24">
        <v>1</v>
      </c>
      <c r="N17" s="25">
        <f t="shared" si="2"/>
        <v>4</v>
      </c>
      <c r="O17" s="25">
        <v>6000</v>
      </c>
      <c r="P17" s="25">
        <f t="shared" si="3"/>
        <v>24000</v>
      </c>
      <c r="Q17" s="25">
        <f t="shared" si="4"/>
        <v>397100</v>
      </c>
      <c r="R17" s="25">
        <f t="shared" si="5"/>
        <v>317680</v>
      </c>
      <c r="S17" s="25">
        <f t="shared" si="6"/>
        <v>47652</v>
      </c>
      <c r="T17" s="25">
        <f t="shared" si="7"/>
        <v>15884</v>
      </c>
      <c r="U17" s="25">
        <f t="shared" si="8"/>
        <v>15884</v>
      </c>
      <c r="V17" s="25">
        <f t="shared" si="9"/>
        <v>397100</v>
      </c>
      <c r="W17" s="25">
        <f t="shared" si="10"/>
        <v>317680</v>
      </c>
      <c r="X17" s="25">
        <v>10917</v>
      </c>
      <c r="Y17" s="25">
        <f t="shared" si="11"/>
        <v>328597</v>
      </c>
      <c r="Z17" s="44"/>
    </row>
    <row r="18" s="3" customFormat="1" ht="31" customHeight="1" spans="1:26">
      <c r="A18" s="21">
        <v>11</v>
      </c>
      <c r="B18" s="22" t="s">
        <v>50</v>
      </c>
      <c r="C18" s="22" t="s">
        <v>50</v>
      </c>
      <c r="D18" s="23" t="s">
        <v>38</v>
      </c>
      <c r="E18" s="24">
        <v>157</v>
      </c>
      <c r="F18" s="24">
        <v>157</v>
      </c>
      <c r="G18" s="25">
        <v>650</v>
      </c>
      <c r="H18" s="25">
        <f t="shared" si="0"/>
        <v>102050</v>
      </c>
      <c r="I18" s="24">
        <v>0</v>
      </c>
      <c r="J18" s="25">
        <v>200</v>
      </c>
      <c r="K18" s="25">
        <f t="shared" si="1"/>
        <v>0</v>
      </c>
      <c r="L18" s="24">
        <v>0</v>
      </c>
      <c r="M18" s="24">
        <v>1</v>
      </c>
      <c r="N18" s="25">
        <f t="shared" si="2"/>
        <v>1</v>
      </c>
      <c r="O18" s="25">
        <v>6000</v>
      </c>
      <c r="P18" s="25">
        <f t="shared" si="3"/>
        <v>6000</v>
      </c>
      <c r="Q18" s="25">
        <f t="shared" si="4"/>
        <v>108050</v>
      </c>
      <c r="R18" s="25">
        <f t="shared" si="5"/>
        <v>86440</v>
      </c>
      <c r="S18" s="25">
        <f t="shared" si="6"/>
        <v>12966</v>
      </c>
      <c r="T18" s="25">
        <f t="shared" si="7"/>
        <v>4322</v>
      </c>
      <c r="U18" s="25">
        <f t="shared" si="8"/>
        <v>4322</v>
      </c>
      <c r="V18" s="25">
        <f t="shared" si="9"/>
        <v>108050</v>
      </c>
      <c r="W18" s="25">
        <f t="shared" si="10"/>
        <v>86440</v>
      </c>
      <c r="X18" s="25">
        <v>2825</v>
      </c>
      <c r="Y18" s="25">
        <f t="shared" si="11"/>
        <v>89265</v>
      </c>
      <c r="Z18" s="44"/>
    </row>
    <row r="19" s="3" customFormat="1" ht="31" customHeight="1" spans="1:26">
      <c r="A19" s="21">
        <v>12</v>
      </c>
      <c r="B19" s="22" t="s">
        <v>51</v>
      </c>
      <c r="C19" s="22" t="s">
        <v>51</v>
      </c>
      <c r="D19" s="23" t="s">
        <v>38</v>
      </c>
      <c r="E19" s="24">
        <v>160</v>
      </c>
      <c r="F19" s="24">
        <v>160</v>
      </c>
      <c r="G19" s="25">
        <v>650</v>
      </c>
      <c r="H19" s="25">
        <f t="shared" si="0"/>
        <v>104000</v>
      </c>
      <c r="I19" s="24">
        <v>0</v>
      </c>
      <c r="J19" s="25">
        <v>200</v>
      </c>
      <c r="K19" s="25">
        <f t="shared" si="1"/>
        <v>0</v>
      </c>
      <c r="L19" s="24">
        <v>1</v>
      </c>
      <c r="M19" s="24">
        <v>0</v>
      </c>
      <c r="N19" s="25">
        <f t="shared" si="2"/>
        <v>1</v>
      </c>
      <c r="O19" s="25">
        <v>6000</v>
      </c>
      <c r="P19" s="25">
        <f t="shared" si="3"/>
        <v>6000</v>
      </c>
      <c r="Q19" s="25">
        <f t="shared" si="4"/>
        <v>110000</v>
      </c>
      <c r="R19" s="25">
        <f t="shared" si="5"/>
        <v>88000</v>
      </c>
      <c r="S19" s="25">
        <f t="shared" si="6"/>
        <v>13200</v>
      </c>
      <c r="T19" s="25">
        <f t="shared" si="7"/>
        <v>4400</v>
      </c>
      <c r="U19" s="25">
        <f t="shared" si="8"/>
        <v>4400</v>
      </c>
      <c r="V19" s="25">
        <f t="shared" si="9"/>
        <v>110000</v>
      </c>
      <c r="W19" s="25">
        <f t="shared" si="10"/>
        <v>88000</v>
      </c>
      <c r="X19" s="25">
        <v>3369</v>
      </c>
      <c r="Y19" s="25">
        <f t="shared" si="11"/>
        <v>91369</v>
      </c>
      <c r="Z19" s="44"/>
    </row>
    <row r="20" s="3" customFormat="1" ht="31" customHeight="1" spans="1:26">
      <c r="A20" s="21">
        <v>13</v>
      </c>
      <c r="B20" s="22" t="s">
        <v>52</v>
      </c>
      <c r="C20" s="22" t="s">
        <v>52</v>
      </c>
      <c r="D20" s="23" t="s">
        <v>38</v>
      </c>
      <c r="E20" s="24">
        <v>154</v>
      </c>
      <c r="F20" s="24">
        <v>154</v>
      </c>
      <c r="G20" s="25">
        <v>650</v>
      </c>
      <c r="H20" s="25">
        <f t="shared" si="0"/>
        <v>100100</v>
      </c>
      <c r="I20" s="24">
        <v>0</v>
      </c>
      <c r="J20" s="25">
        <v>200</v>
      </c>
      <c r="K20" s="25">
        <f t="shared" si="1"/>
        <v>0</v>
      </c>
      <c r="L20" s="24">
        <v>0</v>
      </c>
      <c r="M20" s="24">
        <v>1</v>
      </c>
      <c r="N20" s="25">
        <f t="shared" si="2"/>
        <v>1</v>
      </c>
      <c r="O20" s="25">
        <v>6000</v>
      </c>
      <c r="P20" s="25">
        <f t="shared" si="3"/>
        <v>6000</v>
      </c>
      <c r="Q20" s="25">
        <f t="shared" si="4"/>
        <v>106100</v>
      </c>
      <c r="R20" s="25">
        <f t="shared" si="5"/>
        <v>84880</v>
      </c>
      <c r="S20" s="25">
        <f t="shared" si="6"/>
        <v>12732</v>
      </c>
      <c r="T20" s="25">
        <f t="shared" si="7"/>
        <v>4244</v>
      </c>
      <c r="U20" s="25">
        <f t="shared" si="8"/>
        <v>4244</v>
      </c>
      <c r="V20" s="25">
        <f t="shared" si="9"/>
        <v>106100</v>
      </c>
      <c r="W20" s="25">
        <f t="shared" si="10"/>
        <v>84880</v>
      </c>
      <c r="X20" s="25">
        <v>3211</v>
      </c>
      <c r="Y20" s="25">
        <f t="shared" si="11"/>
        <v>88091</v>
      </c>
      <c r="Z20" s="44"/>
    </row>
    <row r="21" s="3" customFormat="1" ht="31" customHeight="1" spans="1:26">
      <c r="A21" s="21">
        <v>14</v>
      </c>
      <c r="B21" s="22" t="s">
        <v>53</v>
      </c>
      <c r="C21" s="22" t="s">
        <v>53</v>
      </c>
      <c r="D21" s="23" t="s">
        <v>38</v>
      </c>
      <c r="E21" s="24">
        <v>1579</v>
      </c>
      <c r="F21" s="24">
        <v>1579</v>
      </c>
      <c r="G21" s="25">
        <v>650</v>
      </c>
      <c r="H21" s="25">
        <f t="shared" si="0"/>
        <v>1026350</v>
      </c>
      <c r="I21" s="24">
        <v>494</v>
      </c>
      <c r="J21" s="25">
        <v>200</v>
      </c>
      <c r="K21" s="25">
        <f t="shared" si="1"/>
        <v>98800</v>
      </c>
      <c r="L21" s="24">
        <v>2</v>
      </c>
      <c r="M21" s="24">
        <v>5</v>
      </c>
      <c r="N21" s="25">
        <f t="shared" si="2"/>
        <v>7</v>
      </c>
      <c r="O21" s="25">
        <v>6000</v>
      </c>
      <c r="P21" s="25">
        <f t="shared" si="3"/>
        <v>42000</v>
      </c>
      <c r="Q21" s="25">
        <f t="shared" si="4"/>
        <v>1167150</v>
      </c>
      <c r="R21" s="25">
        <f t="shared" si="5"/>
        <v>933720</v>
      </c>
      <c r="S21" s="25">
        <f t="shared" si="6"/>
        <v>140058</v>
      </c>
      <c r="T21" s="25">
        <f t="shared" si="7"/>
        <v>46686</v>
      </c>
      <c r="U21" s="25">
        <f t="shared" si="8"/>
        <v>46686</v>
      </c>
      <c r="V21" s="25">
        <f t="shared" si="9"/>
        <v>1167150</v>
      </c>
      <c r="W21" s="25">
        <f t="shared" si="10"/>
        <v>933720</v>
      </c>
      <c r="X21" s="25"/>
      <c r="Y21" s="25">
        <f t="shared" si="11"/>
        <v>933720</v>
      </c>
      <c r="Z21" s="44"/>
    </row>
    <row r="22" s="3" customFormat="1" ht="31" customHeight="1" spans="1:26">
      <c r="A22" s="21">
        <v>15</v>
      </c>
      <c r="B22" s="22" t="s">
        <v>54</v>
      </c>
      <c r="C22" s="22" t="s">
        <v>54</v>
      </c>
      <c r="D22" s="23" t="s">
        <v>38</v>
      </c>
      <c r="E22" s="24">
        <v>130</v>
      </c>
      <c r="F22" s="24">
        <v>130</v>
      </c>
      <c r="G22" s="25">
        <v>650</v>
      </c>
      <c r="H22" s="25">
        <f t="shared" si="0"/>
        <v>84500</v>
      </c>
      <c r="I22" s="24">
        <v>0</v>
      </c>
      <c r="J22" s="25">
        <v>200</v>
      </c>
      <c r="K22" s="25">
        <f t="shared" si="1"/>
        <v>0</v>
      </c>
      <c r="L22" s="24">
        <v>0</v>
      </c>
      <c r="M22" s="24">
        <v>0</v>
      </c>
      <c r="N22" s="25">
        <f t="shared" si="2"/>
        <v>0</v>
      </c>
      <c r="O22" s="25">
        <v>6000</v>
      </c>
      <c r="P22" s="25">
        <f t="shared" si="3"/>
        <v>0</v>
      </c>
      <c r="Q22" s="25">
        <f t="shared" si="4"/>
        <v>84500</v>
      </c>
      <c r="R22" s="25">
        <f t="shared" si="5"/>
        <v>67600</v>
      </c>
      <c r="S22" s="25">
        <f t="shared" si="6"/>
        <v>10140</v>
      </c>
      <c r="T22" s="25">
        <f t="shared" si="7"/>
        <v>3380</v>
      </c>
      <c r="U22" s="25">
        <f t="shared" si="8"/>
        <v>3380</v>
      </c>
      <c r="V22" s="25">
        <f t="shared" si="9"/>
        <v>84500</v>
      </c>
      <c r="W22" s="25">
        <f t="shared" si="10"/>
        <v>67600</v>
      </c>
      <c r="X22" s="25">
        <v>2422</v>
      </c>
      <c r="Y22" s="25">
        <f t="shared" si="11"/>
        <v>70022</v>
      </c>
      <c r="Z22" s="44"/>
    </row>
    <row r="23" s="3" customFormat="1" ht="31" customHeight="1" spans="1:26">
      <c r="A23" s="21">
        <v>16</v>
      </c>
      <c r="B23" s="22" t="s">
        <v>55</v>
      </c>
      <c r="C23" s="22" t="s">
        <v>55</v>
      </c>
      <c r="D23" s="23" t="s">
        <v>38</v>
      </c>
      <c r="E23" s="24">
        <v>1416</v>
      </c>
      <c r="F23" s="24">
        <v>1416</v>
      </c>
      <c r="G23" s="25">
        <v>650</v>
      </c>
      <c r="H23" s="25">
        <f t="shared" si="0"/>
        <v>920400</v>
      </c>
      <c r="I23" s="24">
        <v>0</v>
      </c>
      <c r="J23" s="25">
        <v>200</v>
      </c>
      <c r="K23" s="25">
        <f t="shared" si="1"/>
        <v>0</v>
      </c>
      <c r="L23" s="24">
        <v>1</v>
      </c>
      <c r="M23" s="24">
        <v>7</v>
      </c>
      <c r="N23" s="25">
        <f t="shared" si="2"/>
        <v>8</v>
      </c>
      <c r="O23" s="25">
        <v>6000</v>
      </c>
      <c r="P23" s="25">
        <f t="shared" si="3"/>
        <v>48000</v>
      </c>
      <c r="Q23" s="25">
        <f t="shared" si="4"/>
        <v>968400</v>
      </c>
      <c r="R23" s="25">
        <f t="shared" si="5"/>
        <v>774720</v>
      </c>
      <c r="S23" s="25">
        <f t="shared" si="6"/>
        <v>116208</v>
      </c>
      <c r="T23" s="25">
        <f t="shared" si="7"/>
        <v>38736</v>
      </c>
      <c r="U23" s="25">
        <f t="shared" si="8"/>
        <v>38736</v>
      </c>
      <c r="V23" s="25">
        <f t="shared" si="9"/>
        <v>968400</v>
      </c>
      <c r="W23" s="25">
        <f t="shared" si="10"/>
        <v>774720</v>
      </c>
      <c r="X23" s="25"/>
      <c r="Y23" s="25">
        <f t="shared" si="11"/>
        <v>774720</v>
      </c>
      <c r="Z23" s="44"/>
    </row>
    <row r="24" s="3" customFormat="1" ht="31" customHeight="1" spans="1:26">
      <c r="A24" s="21">
        <v>17</v>
      </c>
      <c r="B24" s="22" t="s">
        <v>56</v>
      </c>
      <c r="C24" s="22" t="s">
        <v>56</v>
      </c>
      <c r="D24" s="23" t="s">
        <v>38</v>
      </c>
      <c r="E24" s="25">
        <v>230</v>
      </c>
      <c r="F24" s="25">
        <v>230</v>
      </c>
      <c r="G24" s="25">
        <v>650</v>
      </c>
      <c r="H24" s="25">
        <f t="shared" si="0"/>
        <v>149500</v>
      </c>
      <c r="I24" s="25">
        <v>0</v>
      </c>
      <c r="J24" s="25">
        <v>200</v>
      </c>
      <c r="K24" s="25">
        <f t="shared" si="1"/>
        <v>0</v>
      </c>
      <c r="L24" s="25">
        <v>2</v>
      </c>
      <c r="M24" s="25">
        <v>1</v>
      </c>
      <c r="N24" s="25">
        <f t="shared" si="2"/>
        <v>3</v>
      </c>
      <c r="O24" s="25">
        <v>6000</v>
      </c>
      <c r="P24" s="25">
        <f t="shared" si="3"/>
        <v>18000</v>
      </c>
      <c r="Q24" s="25">
        <f t="shared" si="4"/>
        <v>167500</v>
      </c>
      <c r="R24" s="25">
        <f t="shared" si="5"/>
        <v>134000</v>
      </c>
      <c r="S24" s="25">
        <f t="shared" si="6"/>
        <v>20100</v>
      </c>
      <c r="T24" s="25">
        <f t="shared" si="7"/>
        <v>6700</v>
      </c>
      <c r="U24" s="25">
        <f t="shared" si="8"/>
        <v>6700</v>
      </c>
      <c r="V24" s="25">
        <f t="shared" si="9"/>
        <v>167500</v>
      </c>
      <c r="W24" s="25">
        <f t="shared" si="10"/>
        <v>134000</v>
      </c>
      <c r="X24" s="25">
        <v>3982</v>
      </c>
      <c r="Y24" s="25">
        <f t="shared" si="11"/>
        <v>137982</v>
      </c>
      <c r="Z24" s="44"/>
    </row>
    <row r="25" s="3" customFormat="1" ht="31" customHeight="1" spans="1:26">
      <c r="A25" s="21">
        <v>18</v>
      </c>
      <c r="B25" s="22" t="s">
        <v>57</v>
      </c>
      <c r="C25" s="22" t="s">
        <v>57</v>
      </c>
      <c r="D25" s="23" t="s">
        <v>38</v>
      </c>
      <c r="E25" s="24">
        <v>134</v>
      </c>
      <c r="F25" s="24">
        <v>134</v>
      </c>
      <c r="G25" s="25">
        <v>650</v>
      </c>
      <c r="H25" s="25">
        <f t="shared" si="0"/>
        <v>87100</v>
      </c>
      <c r="I25" s="24">
        <v>0</v>
      </c>
      <c r="J25" s="25">
        <v>200</v>
      </c>
      <c r="K25" s="25">
        <f t="shared" si="1"/>
        <v>0</v>
      </c>
      <c r="L25" s="24">
        <v>0</v>
      </c>
      <c r="M25" s="24">
        <v>0</v>
      </c>
      <c r="N25" s="25">
        <f t="shared" si="2"/>
        <v>0</v>
      </c>
      <c r="O25" s="25">
        <v>6000</v>
      </c>
      <c r="P25" s="25">
        <f t="shared" si="3"/>
        <v>0</v>
      </c>
      <c r="Q25" s="25">
        <f t="shared" si="4"/>
        <v>87100</v>
      </c>
      <c r="R25" s="25">
        <f t="shared" si="5"/>
        <v>69680</v>
      </c>
      <c r="S25" s="25">
        <f t="shared" si="6"/>
        <v>10452</v>
      </c>
      <c r="T25" s="25">
        <f t="shared" si="7"/>
        <v>3484</v>
      </c>
      <c r="U25" s="25">
        <f t="shared" si="8"/>
        <v>3484</v>
      </c>
      <c r="V25" s="25">
        <f t="shared" si="9"/>
        <v>87100</v>
      </c>
      <c r="W25" s="25">
        <f t="shared" si="10"/>
        <v>69680</v>
      </c>
      <c r="X25" s="25">
        <v>2558</v>
      </c>
      <c r="Y25" s="25">
        <f t="shared" si="11"/>
        <v>72238</v>
      </c>
      <c r="Z25" s="44"/>
    </row>
    <row r="26" s="3" customFormat="1" ht="31" customHeight="1" spans="1:26">
      <c r="A26" s="21">
        <v>19</v>
      </c>
      <c r="B26" s="22" t="s">
        <v>58</v>
      </c>
      <c r="C26" s="22" t="s">
        <v>58</v>
      </c>
      <c r="D26" s="23" t="s">
        <v>38</v>
      </c>
      <c r="E26" s="24">
        <v>515</v>
      </c>
      <c r="F26" s="24">
        <v>515</v>
      </c>
      <c r="G26" s="25">
        <v>650</v>
      </c>
      <c r="H26" s="25">
        <f t="shared" si="0"/>
        <v>334750</v>
      </c>
      <c r="I26" s="24">
        <v>411</v>
      </c>
      <c r="J26" s="25">
        <v>200</v>
      </c>
      <c r="K26" s="25">
        <f t="shared" si="1"/>
        <v>82200</v>
      </c>
      <c r="L26" s="24">
        <v>1</v>
      </c>
      <c r="M26" s="24">
        <v>5</v>
      </c>
      <c r="N26" s="25">
        <f t="shared" si="2"/>
        <v>6</v>
      </c>
      <c r="O26" s="25">
        <v>6000</v>
      </c>
      <c r="P26" s="25">
        <f t="shared" si="3"/>
        <v>36000</v>
      </c>
      <c r="Q26" s="25">
        <f t="shared" si="4"/>
        <v>452950</v>
      </c>
      <c r="R26" s="25">
        <f t="shared" si="5"/>
        <v>362360</v>
      </c>
      <c r="S26" s="25">
        <f t="shared" si="6"/>
        <v>54354</v>
      </c>
      <c r="T26" s="25">
        <f t="shared" si="7"/>
        <v>18118</v>
      </c>
      <c r="U26" s="25">
        <f t="shared" si="8"/>
        <v>18118</v>
      </c>
      <c r="V26" s="25">
        <f t="shared" si="9"/>
        <v>452950</v>
      </c>
      <c r="W26" s="25">
        <f t="shared" si="10"/>
        <v>362360</v>
      </c>
      <c r="X26" s="25">
        <v>11680</v>
      </c>
      <c r="Y26" s="25">
        <f t="shared" si="11"/>
        <v>374040</v>
      </c>
      <c r="Z26" s="44"/>
    </row>
    <row r="27" s="3" customFormat="1" ht="31" customHeight="1" spans="1:26">
      <c r="A27" s="21">
        <v>20</v>
      </c>
      <c r="B27" s="22" t="s">
        <v>59</v>
      </c>
      <c r="C27" s="22" t="s">
        <v>59</v>
      </c>
      <c r="D27" s="23" t="s">
        <v>38</v>
      </c>
      <c r="E27" s="24">
        <v>497</v>
      </c>
      <c r="F27" s="24">
        <v>497</v>
      </c>
      <c r="G27" s="25">
        <v>650</v>
      </c>
      <c r="H27" s="25">
        <f t="shared" si="0"/>
        <v>323050</v>
      </c>
      <c r="I27" s="24">
        <v>100</v>
      </c>
      <c r="J27" s="25">
        <v>200</v>
      </c>
      <c r="K27" s="25">
        <f t="shared" si="1"/>
        <v>20000</v>
      </c>
      <c r="L27" s="24">
        <v>1</v>
      </c>
      <c r="M27" s="24">
        <v>4</v>
      </c>
      <c r="N27" s="25">
        <f t="shared" si="2"/>
        <v>5</v>
      </c>
      <c r="O27" s="25">
        <v>6000</v>
      </c>
      <c r="P27" s="25">
        <f t="shared" si="3"/>
        <v>30000</v>
      </c>
      <c r="Q27" s="25">
        <f t="shared" si="4"/>
        <v>373050</v>
      </c>
      <c r="R27" s="25">
        <f t="shared" si="5"/>
        <v>298440</v>
      </c>
      <c r="S27" s="25">
        <f t="shared" si="6"/>
        <v>44766</v>
      </c>
      <c r="T27" s="25">
        <f t="shared" si="7"/>
        <v>14922</v>
      </c>
      <c r="U27" s="25">
        <f t="shared" si="8"/>
        <v>14922</v>
      </c>
      <c r="V27" s="25">
        <f t="shared" si="9"/>
        <v>373050</v>
      </c>
      <c r="W27" s="25">
        <f t="shared" si="10"/>
        <v>298440</v>
      </c>
      <c r="X27" s="25">
        <v>9619</v>
      </c>
      <c r="Y27" s="25">
        <f t="shared" si="11"/>
        <v>308059</v>
      </c>
      <c r="Z27" s="44"/>
    </row>
    <row r="28" s="3" customFormat="1" ht="31" customHeight="1" spans="1:26">
      <c r="A28" s="21">
        <v>21</v>
      </c>
      <c r="B28" s="22" t="s">
        <v>60</v>
      </c>
      <c r="C28" s="22" t="s">
        <v>60</v>
      </c>
      <c r="D28" s="23" t="s">
        <v>38</v>
      </c>
      <c r="E28" s="24">
        <v>765</v>
      </c>
      <c r="F28" s="24">
        <v>765</v>
      </c>
      <c r="G28" s="25">
        <v>650</v>
      </c>
      <c r="H28" s="25">
        <f t="shared" si="0"/>
        <v>497250</v>
      </c>
      <c r="I28" s="24">
        <v>201</v>
      </c>
      <c r="J28" s="25">
        <v>200</v>
      </c>
      <c r="K28" s="25">
        <f t="shared" si="1"/>
        <v>40200</v>
      </c>
      <c r="L28" s="24">
        <v>0</v>
      </c>
      <c r="M28" s="24">
        <v>4</v>
      </c>
      <c r="N28" s="25">
        <f t="shared" si="2"/>
        <v>4</v>
      </c>
      <c r="O28" s="25">
        <v>6000</v>
      </c>
      <c r="P28" s="25">
        <f t="shared" si="3"/>
        <v>24000</v>
      </c>
      <c r="Q28" s="25">
        <f t="shared" si="4"/>
        <v>561450</v>
      </c>
      <c r="R28" s="25">
        <f t="shared" si="5"/>
        <v>449160</v>
      </c>
      <c r="S28" s="25">
        <f t="shared" si="6"/>
        <v>67374</v>
      </c>
      <c r="T28" s="25">
        <f t="shared" si="7"/>
        <v>22458</v>
      </c>
      <c r="U28" s="25">
        <f t="shared" si="8"/>
        <v>22458</v>
      </c>
      <c r="V28" s="25">
        <f t="shared" si="9"/>
        <v>561450</v>
      </c>
      <c r="W28" s="25">
        <f t="shared" si="10"/>
        <v>449160</v>
      </c>
      <c r="X28" s="25">
        <v>14937</v>
      </c>
      <c r="Y28" s="25">
        <f t="shared" si="11"/>
        <v>464097</v>
      </c>
      <c r="Z28" s="44"/>
    </row>
    <row r="29" s="3" customFormat="1" ht="31" customHeight="1" spans="1:26">
      <c r="A29" s="21">
        <v>22</v>
      </c>
      <c r="B29" s="22" t="s">
        <v>61</v>
      </c>
      <c r="C29" s="22" t="s">
        <v>61</v>
      </c>
      <c r="D29" s="23" t="s">
        <v>38</v>
      </c>
      <c r="E29" s="24">
        <v>204</v>
      </c>
      <c r="F29" s="24">
        <v>204</v>
      </c>
      <c r="G29" s="25">
        <v>650</v>
      </c>
      <c r="H29" s="25">
        <f t="shared" si="0"/>
        <v>132600</v>
      </c>
      <c r="I29" s="24">
        <v>0</v>
      </c>
      <c r="J29" s="25">
        <v>200</v>
      </c>
      <c r="K29" s="25">
        <f t="shared" si="1"/>
        <v>0</v>
      </c>
      <c r="L29" s="24">
        <v>1</v>
      </c>
      <c r="M29" s="24">
        <v>1</v>
      </c>
      <c r="N29" s="25">
        <f t="shared" si="2"/>
        <v>2</v>
      </c>
      <c r="O29" s="25">
        <v>6000</v>
      </c>
      <c r="P29" s="25">
        <f t="shared" si="3"/>
        <v>12000</v>
      </c>
      <c r="Q29" s="25">
        <f t="shared" si="4"/>
        <v>144600</v>
      </c>
      <c r="R29" s="25">
        <f t="shared" si="5"/>
        <v>115680</v>
      </c>
      <c r="S29" s="25">
        <f t="shared" si="6"/>
        <v>17352</v>
      </c>
      <c r="T29" s="25">
        <f t="shared" si="7"/>
        <v>5784</v>
      </c>
      <c r="U29" s="25">
        <f t="shared" si="8"/>
        <v>5784</v>
      </c>
      <c r="V29" s="25">
        <f t="shared" si="9"/>
        <v>144600</v>
      </c>
      <c r="W29" s="25">
        <f t="shared" si="10"/>
        <v>115680</v>
      </c>
      <c r="X29" s="25">
        <v>3933</v>
      </c>
      <c r="Y29" s="25">
        <f t="shared" si="11"/>
        <v>119613</v>
      </c>
      <c r="Z29" s="44"/>
    </row>
    <row r="30" s="3" customFormat="1" ht="31" customHeight="1" spans="1:26">
      <c r="A30" s="21">
        <v>23</v>
      </c>
      <c r="B30" s="22" t="s">
        <v>60</v>
      </c>
      <c r="C30" s="22" t="s">
        <v>62</v>
      </c>
      <c r="D30" s="23" t="s">
        <v>38</v>
      </c>
      <c r="E30" s="24">
        <v>41</v>
      </c>
      <c r="F30" s="24">
        <v>100</v>
      </c>
      <c r="G30" s="25">
        <v>650</v>
      </c>
      <c r="H30" s="25">
        <f t="shared" si="0"/>
        <v>65000</v>
      </c>
      <c r="I30" s="24">
        <v>0</v>
      </c>
      <c r="J30" s="25">
        <v>200</v>
      </c>
      <c r="K30" s="25">
        <f t="shared" si="1"/>
        <v>0</v>
      </c>
      <c r="L30" s="24">
        <v>0</v>
      </c>
      <c r="M30" s="24">
        <v>0</v>
      </c>
      <c r="N30" s="25">
        <f t="shared" si="2"/>
        <v>0</v>
      </c>
      <c r="O30" s="25">
        <v>6000</v>
      </c>
      <c r="P30" s="25">
        <f t="shared" si="3"/>
        <v>0</v>
      </c>
      <c r="Q30" s="25">
        <f t="shared" si="4"/>
        <v>65000</v>
      </c>
      <c r="R30" s="25">
        <f t="shared" si="5"/>
        <v>52000</v>
      </c>
      <c r="S30" s="25">
        <f t="shared" si="6"/>
        <v>7800</v>
      </c>
      <c r="T30" s="25">
        <f t="shared" si="7"/>
        <v>2600</v>
      </c>
      <c r="U30" s="25">
        <f t="shared" si="8"/>
        <v>2600</v>
      </c>
      <c r="V30" s="25">
        <f t="shared" si="9"/>
        <v>65000</v>
      </c>
      <c r="W30" s="25">
        <f t="shared" si="10"/>
        <v>52000</v>
      </c>
      <c r="X30" s="25">
        <v>1752</v>
      </c>
      <c r="Y30" s="25">
        <f t="shared" si="11"/>
        <v>53752</v>
      </c>
      <c r="Z30" s="44"/>
    </row>
    <row r="31" s="3" customFormat="1" ht="31" customHeight="1" spans="1:26">
      <c r="A31" s="21">
        <v>24</v>
      </c>
      <c r="B31" s="22" t="s">
        <v>61</v>
      </c>
      <c r="C31" s="22" t="s">
        <v>63</v>
      </c>
      <c r="D31" s="23" t="s">
        <v>38</v>
      </c>
      <c r="E31" s="24">
        <v>25</v>
      </c>
      <c r="F31" s="24">
        <v>100</v>
      </c>
      <c r="G31" s="25">
        <v>650</v>
      </c>
      <c r="H31" s="25">
        <f t="shared" si="0"/>
        <v>65000</v>
      </c>
      <c r="I31" s="24">
        <v>0</v>
      </c>
      <c r="J31" s="25">
        <v>200</v>
      </c>
      <c r="K31" s="25">
        <f t="shared" si="1"/>
        <v>0</v>
      </c>
      <c r="L31" s="24">
        <v>0</v>
      </c>
      <c r="M31" s="24">
        <v>0</v>
      </c>
      <c r="N31" s="25">
        <f t="shared" si="2"/>
        <v>0</v>
      </c>
      <c r="O31" s="25">
        <v>6000</v>
      </c>
      <c r="P31" s="25">
        <f t="shared" si="3"/>
        <v>0</v>
      </c>
      <c r="Q31" s="25">
        <f t="shared" si="4"/>
        <v>65000</v>
      </c>
      <c r="R31" s="25">
        <f t="shared" si="5"/>
        <v>52000</v>
      </c>
      <c r="S31" s="25">
        <f t="shared" si="6"/>
        <v>7800</v>
      </c>
      <c r="T31" s="25">
        <f t="shared" si="7"/>
        <v>2600</v>
      </c>
      <c r="U31" s="25">
        <f t="shared" si="8"/>
        <v>2600</v>
      </c>
      <c r="V31" s="25">
        <f t="shared" si="9"/>
        <v>65000</v>
      </c>
      <c r="W31" s="25">
        <f t="shared" si="10"/>
        <v>52000</v>
      </c>
      <c r="X31" s="25">
        <v>1752</v>
      </c>
      <c r="Y31" s="25">
        <f t="shared" si="11"/>
        <v>53752</v>
      </c>
      <c r="Z31" s="44"/>
    </row>
    <row r="32" s="3" customFormat="1" ht="31" customHeight="1" spans="1:26">
      <c r="A32" s="21">
        <v>25</v>
      </c>
      <c r="B32" s="22" t="s">
        <v>64</v>
      </c>
      <c r="C32" s="22" t="s">
        <v>64</v>
      </c>
      <c r="D32" s="23" t="s">
        <v>38</v>
      </c>
      <c r="E32" s="24">
        <v>872</v>
      </c>
      <c r="F32" s="24">
        <v>872</v>
      </c>
      <c r="G32" s="25">
        <v>650</v>
      </c>
      <c r="H32" s="25">
        <f t="shared" si="0"/>
        <v>566800</v>
      </c>
      <c r="I32" s="24">
        <v>129</v>
      </c>
      <c r="J32" s="25">
        <v>200</v>
      </c>
      <c r="K32" s="25">
        <f t="shared" si="1"/>
        <v>25800</v>
      </c>
      <c r="L32" s="24">
        <v>1</v>
      </c>
      <c r="M32" s="24">
        <v>3</v>
      </c>
      <c r="N32" s="25">
        <f t="shared" si="2"/>
        <v>4</v>
      </c>
      <c r="O32" s="25">
        <v>6000</v>
      </c>
      <c r="P32" s="25">
        <f t="shared" si="3"/>
        <v>24000</v>
      </c>
      <c r="Q32" s="25">
        <f t="shared" si="4"/>
        <v>616600</v>
      </c>
      <c r="R32" s="25">
        <f t="shared" si="5"/>
        <v>493280</v>
      </c>
      <c r="S32" s="25">
        <f t="shared" si="6"/>
        <v>73992</v>
      </c>
      <c r="T32" s="25">
        <f t="shared" si="7"/>
        <v>24664</v>
      </c>
      <c r="U32" s="25">
        <f t="shared" si="8"/>
        <v>24664</v>
      </c>
      <c r="V32" s="25">
        <f t="shared" si="9"/>
        <v>616600</v>
      </c>
      <c r="W32" s="25">
        <f t="shared" si="10"/>
        <v>493280</v>
      </c>
      <c r="X32" s="25">
        <v>16190</v>
      </c>
      <c r="Y32" s="25">
        <f t="shared" si="11"/>
        <v>509470</v>
      </c>
      <c r="Z32" s="44"/>
    </row>
    <row r="33" s="3" customFormat="1" ht="31" customHeight="1" spans="1:26">
      <c r="A33" s="21">
        <v>26</v>
      </c>
      <c r="B33" s="22" t="s">
        <v>65</v>
      </c>
      <c r="C33" s="22" t="s">
        <v>65</v>
      </c>
      <c r="D33" s="23" t="s">
        <v>38</v>
      </c>
      <c r="E33" s="24">
        <v>155</v>
      </c>
      <c r="F33" s="24">
        <v>155</v>
      </c>
      <c r="G33" s="25">
        <v>650</v>
      </c>
      <c r="H33" s="25">
        <f t="shared" si="0"/>
        <v>100750</v>
      </c>
      <c r="I33" s="24">
        <v>0</v>
      </c>
      <c r="J33" s="25">
        <v>200</v>
      </c>
      <c r="K33" s="25">
        <f t="shared" si="1"/>
        <v>0</v>
      </c>
      <c r="L33" s="24">
        <v>0</v>
      </c>
      <c r="M33" s="24">
        <v>0</v>
      </c>
      <c r="N33" s="25">
        <f t="shared" si="2"/>
        <v>0</v>
      </c>
      <c r="O33" s="25">
        <v>6000</v>
      </c>
      <c r="P33" s="25">
        <f t="shared" si="3"/>
        <v>0</v>
      </c>
      <c r="Q33" s="25">
        <f t="shared" si="4"/>
        <v>100750</v>
      </c>
      <c r="R33" s="25">
        <f t="shared" si="5"/>
        <v>80600</v>
      </c>
      <c r="S33" s="25">
        <f t="shared" si="6"/>
        <v>12090</v>
      </c>
      <c r="T33" s="25">
        <f t="shared" si="7"/>
        <v>4030</v>
      </c>
      <c r="U33" s="25">
        <f t="shared" si="8"/>
        <v>4030</v>
      </c>
      <c r="V33" s="25">
        <f t="shared" si="9"/>
        <v>100750</v>
      </c>
      <c r="W33" s="25">
        <f t="shared" si="10"/>
        <v>80600</v>
      </c>
      <c r="X33" s="25">
        <v>3263</v>
      </c>
      <c r="Y33" s="25">
        <f t="shared" si="11"/>
        <v>83863</v>
      </c>
      <c r="Z33" s="44"/>
    </row>
    <row r="34" s="3" customFormat="1" ht="31" customHeight="1" spans="1:26">
      <c r="A34" s="21">
        <v>27</v>
      </c>
      <c r="B34" s="22" t="s">
        <v>66</v>
      </c>
      <c r="C34" s="22" t="s">
        <v>66</v>
      </c>
      <c r="D34" s="23" t="s">
        <v>38</v>
      </c>
      <c r="E34" s="24">
        <v>260</v>
      </c>
      <c r="F34" s="24">
        <v>260</v>
      </c>
      <c r="G34" s="25">
        <v>650</v>
      </c>
      <c r="H34" s="25">
        <f t="shared" si="0"/>
        <v>169000</v>
      </c>
      <c r="I34" s="24">
        <v>0</v>
      </c>
      <c r="J34" s="25">
        <v>200</v>
      </c>
      <c r="K34" s="25">
        <f t="shared" si="1"/>
        <v>0</v>
      </c>
      <c r="L34" s="24">
        <v>1</v>
      </c>
      <c r="M34" s="24">
        <v>1</v>
      </c>
      <c r="N34" s="25">
        <f t="shared" si="2"/>
        <v>2</v>
      </c>
      <c r="O34" s="25">
        <v>6000</v>
      </c>
      <c r="P34" s="25">
        <f t="shared" si="3"/>
        <v>12000</v>
      </c>
      <c r="Q34" s="25">
        <f t="shared" si="4"/>
        <v>181000</v>
      </c>
      <c r="R34" s="25">
        <f t="shared" si="5"/>
        <v>144800</v>
      </c>
      <c r="S34" s="25">
        <f t="shared" si="6"/>
        <v>21720</v>
      </c>
      <c r="T34" s="25">
        <f t="shared" si="7"/>
        <v>7240</v>
      </c>
      <c r="U34" s="25">
        <f t="shared" si="8"/>
        <v>7240</v>
      </c>
      <c r="V34" s="25">
        <f t="shared" si="9"/>
        <v>181000</v>
      </c>
      <c r="W34" s="25">
        <f t="shared" si="10"/>
        <v>144800</v>
      </c>
      <c r="X34" s="25">
        <v>5506</v>
      </c>
      <c r="Y34" s="25">
        <f t="shared" si="11"/>
        <v>150306</v>
      </c>
      <c r="Z34" s="44"/>
    </row>
    <row r="35" s="3" customFormat="1" ht="31" customHeight="1" spans="1:26">
      <c r="A35" s="21">
        <v>28</v>
      </c>
      <c r="B35" s="22" t="s">
        <v>67</v>
      </c>
      <c r="C35" s="22" t="s">
        <v>67</v>
      </c>
      <c r="D35" s="23" t="s">
        <v>38</v>
      </c>
      <c r="E35" s="26">
        <v>955</v>
      </c>
      <c r="F35" s="26">
        <v>955</v>
      </c>
      <c r="G35" s="25">
        <v>650</v>
      </c>
      <c r="H35" s="25">
        <f t="shared" si="0"/>
        <v>620750</v>
      </c>
      <c r="I35" s="26">
        <v>172</v>
      </c>
      <c r="J35" s="25">
        <v>200</v>
      </c>
      <c r="K35" s="25">
        <f t="shared" si="1"/>
        <v>34400</v>
      </c>
      <c r="L35" s="26">
        <v>1</v>
      </c>
      <c r="M35" s="24">
        <v>4</v>
      </c>
      <c r="N35" s="25">
        <f t="shared" si="2"/>
        <v>5</v>
      </c>
      <c r="O35" s="25">
        <v>6000</v>
      </c>
      <c r="P35" s="25">
        <f t="shared" si="3"/>
        <v>30000</v>
      </c>
      <c r="Q35" s="25">
        <f t="shared" si="4"/>
        <v>685150</v>
      </c>
      <c r="R35" s="25">
        <f t="shared" si="5"/>
        <v>548120</v>
      </c>
      <c r="S35" s="25">
        <f t="shared" si="6"/>
        <v>82218</v>
      </c>
      <c r="T35" s="25">
        <f t="shared" si="7"/>
        <v>27406</v>
      </c>
      <c r="U35" s="25">
        <f t="shared" si="8"/>
        <v>27406</v>
      </c>
      <c r="V35" s="25">
        <f t="shared" si="9"/>
        <v>685150</v>
      </c>
      <c r="W35" s="25">
        <f t="shared" si="10"/>
        <v>548120</v>
      </c>
      <c r="X35" s="25">
        <f>1875+52000</f>
        <v>53875</v>
      </c>
      <c r="Y35" s="25">
        <f t="shared" si="11"/>
        <v>601995</v>
      </c>
      <c r="Z35" s="43" t="s">
        <v>68</v>
      </c>
    </row>
    <row r="36" s="3" customFormat="1" ht="31" customHeight="1" spans="1:26">
      <c r="A36" s="21">
        <v>29</v>
      </c>
      <c r="B36" s="22" t="s">
        <v>69</v>
      </c>
      <c r="C36" s="22" t="s">
        <v>69</v>
      </c>
      <c r="D36" s="23" t="s">
        <v>38</v>
      </c>
      <c r="E36" s="24">
        <v>316</v>
      </c>
      <c r="F36" s="24">
        <v>316</v>
      </c>
      <c r="G36" s="25">
        <v>650</v>
      </c>
      <c r="H36" s="25">
        <f t="shared" si="0"/>
        <v>205400</v>
      </c>
      <c r="I36" s="24">
        <v>0</v>
      </c>
      <c r="J36" s="25">
        <v>200</v>
      </c>
      <c r="K36" s="25">
        <f t="shared" si="1"/>
        <v>0</v>
      </c>
      <c r="L36" s="24">
        <v>0</v>
      </c>
      <c r="M36" s="24">
        <v>3</v>
      </c>
      <c r="N36" s="25">
        <f t="shared" si="2"/>
        <v>3</v>
      </c>
      <c r="O36" s="25">
        <v>6000</v>
      </c>
      <c r="P36" s="25">
        <f t="shared" si="3"/>
        <v>18000</v>
      </c>
      <c r="Q36" s="25">
        <f t="shared" si="4"/>
        <v>223400</v>
      </c>
      <c r="R36" s="25">
        <f t="shared" si="5"/>
        <v>178720</v>
      </c>
      <c r="S36" s="25">
        <f t="shared" si="6"/>
        <v>26808</v>
      </c>
      <c r="T36" s="25">
        <f t="shared" si="7"/>
        <v>8936</v>
      </c>
      <c r="U36" s="25">
        <f t="shared" si="8"/>
        <v>8936</v>
      </c>
      <c r="V36" s="25">
        <f t="shared" si="9"/>
        <v>223400</v>
      </c>
      <c r="W36" s="25">
        <f t="shared" si="10"/>
        <v>178720</v>
      </c>
      <c r="X36" s="25">
        <v>5791</v>
      </c>
      <c r="Y36" s="25">
        <f t="shared" si="11"/>
        <v>184511</v>
      </c>
      <c r="Z36" s="44"/>
    </row>
    <row r="37" s="3" customFormat="1" ht="31" customHeight="1" spans="1:26">
      <c r="A37" s="21">
        <v>30</v>
      </c>
      <c r="B37" s="22" t="s">
        <v>70</v>
      </c>
      <c r="C37" s="22" t="s">
        <v>70</v>
      </c>
      <c r="D37" s="23" t="s">
        <v>38</v>
      </c>
      <c r="E37" s="24">
        <v>182</v>
      </c>
      <c r="F37" s="24">
        <v>182</v>
      </c>
      <c r="G37" s="25">
        <v>650</v>
      </c>
      <c r="H37" s="25">
        <f t="shared" si="0"/>
        <v>118300</v>
      </c>
      <c r="I37" s="24">
        <v>0</v>
      </c>
      <c r="J37" s="25">
        <v>200</v>
      </c>
      <c r="K37" s="25">
        <f t="shared" si="1"/>
        <v>0</v>
      </c>
      <c r="L37" s="24">
        <v>0</v>
      </c>
      <c r="M37" s="24">
        <v>0</v>
      </c>
      <c r="N37" s="25">
        <f t="shared" si="2"/>
        <v>0</v>
      </c>
      <c r="O37" s="25">
        <v>6000</v>
      </c>
      <c r="P37" s="25">
        <f t="shared" si="3"/>
        <v>0</v>
      </c>
      <c r="Q37" s="25">
        <f t="shared" si="4"/>
        <v>118300</v>
      </c>
      <c r="R37" s="25">
        <f t="shared" si="5"/>
        <v>94640</v>
      </c>
      <c r="S37" s="25">
        <f t="shared" si="6"/>
        <v>14196</v>
      </c>
      <c r="T37" s="25">
        <f t="shared" si="7"/>
        <v>4732</v>
      </c>
      <c r="U37" s="25">
        <f t="shared" si="8"/>
        <v>4732</v>
      </c>
      <c r="V37" s="25">
        <f t="shared" si="9"/>
        <v>118300</v>
      </c>
      <c r="W37" s="25">
        <f t="shared" si="10"/>
        <v>94640</v>
      </c>
      <c r="X37" s="25">
        <v>3561</v>
      </c>
      <c r="Y37" s="25">
        <f t="shared" si="11"/>
        <v>98201</v>
      </c>
      <c r="Z37" s="44"/>
    </row>
    <row r="38" s="3" customFormat="1" ht="31" customHeight="1" spans="1:26">
      <c r="A38" s="21">
        <v>31</v>
      </c>
      <c r="B38" s="22" t="s">
        <v>67</v>
      </c>
      <c r="C38" s="22" t="s">
        <v>71</v>
      </c>
      <c r="D38" s="23" t="s">
        <v>38</v>
      </c>
      <c r="E38" s="24">
        <v>41</v>
      </c>
      <c r="F38" s="24">
        <v>100</v>
      </c>
      <c r="G38" s="25">
        <v>650</v>
      </c>
      <c r="H38" s="25">
        <f t="shared" si="0"/>
        <v>65000</v>
      </c>
      <c r="I38" s="24">
        <v>0</v>
      </c>
      <c r="J38" s="25">
        <v>200</v>
      </c>
      <c r="K38" s="25">
        <f t="shared" si="1"/>
        <v>0</v>
      </c>
      <c r="L38" s="24">
        <v>0</v>
      </c>
      <c r="M38" s="24">
        <v>0</v>
      </c>
      <c r="N38" s="25">
        <f t="shared" si="2"/>
        <v>0</v>
      </c>
      <c r="O38" s="25">
        <v>6000</v>
      </c>
      <c r="P38" s="25">
        <f t="shared" si="3"/>
        <v>0</v>
      </c>
      <c r="Q38" s="25">
        <f t="shared" si="4"/>
        <v>65000</v>
      </c>
      <c r="R38" s="25">
        <f t="shared" si="5"/>
        <v>52000</v>
      </c>
      <c r="S38" s="25">
        <f t="shared" si="6"/>
        <v>7800</v>
      </c>
      <c r="T38" s="25">
        <f t="shared" si="7"/>
        <v>2600</v>
      </c>
      <c r="U38" s="25">
        <f t="shared" si="8"/>
        <v>2600</v>
      </c>
      <c r="V38" s="25">
        <f t="shared" si="9"/>
        <v>65000</v>
      </c>
      <c r="W38" s="25">
        <f t="shared" si="10"/>
        <v>52000</v>
      </c>
      <c r="X38" s="25">
        <v>1752</v>
      </c>
      <c r="Y38" s="25">
        <f t="shared" si="11"/>
        <v>53752</v>
      </c>
      <c r="Z38" s="44"/>
    </row>
    <row r="39" s="3" customFormat="1" ht="31" customHeight="1" spans="1:26">
      <c r="A39" s="21">
        <v>32</v>
      </c>
      <c r="B39" s="22" t="s">
        <v>72</v>
      </c>
      <c r="C39" s="22" t="s">
        <v>72</v>
      </c>
      <c r="D39" s="23" t="s">
        <v>38</v>
      </c>
      <c r="E39" s="24">
        <v>151</v>
      </c>
      <c r="F39" s="24">
        <v>151</v>
      </c>
      <c r="G39" s="25">
        <v>650</v>
      </c>
      <c r="H39" s="25">
        <f t="shared" si="0"/>
        <v>98150</v>
      </c>
      <c r="I39" s="24">
        <v>0</v>
      </c>
      <c r="J39" s="25">
        <v>200</v>
      </c>
      <c r="K39" s="25">
        <f t="shared" si="1"/>
        <v>0</v>
      </c>
      <c r="L39" s="24">
        <v>0</v>
      </c>
      <c r="M39" s="24">
        <v>0</v>
      </c>
      <c r="N39" s="25">
        <f t="shared" si="2"/>
        <v>0</v>
      </c>
      <c r="O39" s="25">
        <v>6000</v>
      </c>
      <c r="P39" s="25">
        <f t="shared" si="3"/>
        <v>0</v>
      </c>
      <c r="Q39" s="25">
        <f t="shared" si="4"/>
        <v>98150</v>
      </c>
      <c r="R39" s="25">
        <f t="shared" si="5"/>
        <v>78520</v>
      </c>
      <c r="S39" s="25">
        <f t="shared" si="6"/>
        <v>11778</v>
      </c>
      <c r="T39" s="25">
        <f t="shared" si="7"/>
        <v>3926</v>
      </c>
      <c r="U39" s="25">
        <f t="shared" si="8"/>
        <v>3926</v>
      </c>
      <c r="V39" s="25">
        <f t="shared" si="9"/>
        <v>98150</v>
      </c>
      <c r="W39" s="25">
        <f t="shared" si="10"/>
        <v>78520</v>
      </c>
      <c r="X39" s="25">
        <v>2769</v>
      </c>
      <c r="Y39" s="25">
        <f t="shared" si="11"/>
        <v>81289</v>
      </c>
      <c r="Z39" s="44"/>
    </row>
    <row r="40" s="3" customFormat="1" ht="31" customHeight="1" spans="1:26">
      <c r="A40" s="21">
        <v>34</v>
      </c>
      <c r="B40" s="22" t="s">
        <v>73</v>
      </c>
      <c r="C40" s="22" t="s">
        <v>73</v>
      </c>
      <c r="D40" s="23" t="s">
        <v>38</v>
      </c>
      <c r="E40" s="24">
        <v>710</v>
      </c>
      <c r="F40" s="24">
        <v>710</v>
      </c>
      <c r="G40" s="25">
        <v>650</v>
      </c>
      <c r="H40" s="25">
        <f t="shared" si="0"/>
        <v>461500</v>
      </c>
      <c r="I40" s="24">
        <v>436</v>
      </c>
      <c r="J40" s="25">
        <v>200</v>
      </c>
      <c r="K40" s="25">
        <f t="shared" si="1"/>
        <v>87200</v>
      </c>
      <c r="L40" s="24">
        <v>4</v>
      </c>
      <c r="M40" s="24">
        <v>5</v>
      </c>
      <c r="N40" s="25">
        <f t="shared" si="2"/>
        <v>9</v>
      </c>
      <c r="O40" s="25">
        <v>6000</v>
      </c>
      <c r="P40" s="25">
        <f t="shared" si="3"/>
        <v>54000</v>
      </c>
      <c r="Q40" s="25">
        <f t="shared" si="4"/>
        <v>602700</v>
      </c>
      <c r="R40" s="25">
        <f t="shared" si="5"/>
        <v>482160</v>
      </c>
      <c r="S40" s="25">
        <f t="shared" si="6"/>
        <v>72324</v>
      </c>
      <c r="T40" s="25">
        <f t="shared" si="7"/>
        <v>24108</v>
      </c>
      <c r="U40" s="25">
        <f t="shared" si="8"/>
        <v>24108</v>
      </c>
      <c r="V40" s="25">
        <f t="shared" si="9"/>
        <v>602700</v>
      </c>
      <c r="W40" s="25">
        <f t="shared" si="10"/>
        <v>482160</v>
      </c>
      <c r="X40" s="25">
        <v>15967</v>
      </c>
      <c r="Y40" s="25">
        <f t="shared" si="11"/>
        <v>498127</v>
      </c>
      <c r="Z40" s="44"/>
    </row>
    <row r="41" s="3" customFormat="1" ht="31" customHeight="1" spans="1:26">
      <c r="A41" s="21">
        <v>35</v>
      </c>
      <c r="B41" s="22" t="s">
        <v>74</v>
      </c>
      <c r="C41" s="22" t="s">
        <v>74</v>
      </c>
      <c r="D41" s="23" t="s">
        <v>38</v>
      </c>
      <c r="E41" s="24">
        <v>263</v>
      </c>
      <c r="F41" s="24">
        <v>263</v>
      </c>
      <c r="G41" s="25">
        <v>650</v>
      </c>
      <c r="H41" s="25">
        <f t="shared" si="0"/>
        <v>170950</v>
      </c>
      <c r="I41" s="24">
        <v>0</v>
      </c>
      <c r="J41" s="25">
        <v>200</v>
      </c>
      <c r="K41" s="25">
        <f t="shared" si="1"/>
        <v>0</v>
      </c>
      <c r="L41" s="24">
        <v>0</v>
      </c>
      <c r="M41" s="24">
        <v>2</v>
      </c>
      <c r="N41" s="25">
        <f t="shared" si="2"/>
        <v>2</v>
      </c>
      <c r="O41" s="25">
        <v>6000</v>
      </c>
      <c r="P41" s="25">
        <f t="shared" si="3"/>
        <v>12000</v>
      </c>
      <c r="Q41" s="25">
        <f t="shared" si="4"/>
        <v>182950</v>
      </c>
      <c r="R41" s="25">
        <f t="shared" si="5"/>
        <v>146360</v>
      </c>
      <c r="S41" s="25">
        <f t="shared" si="6"/>
        <v>21954</v>
      </c>
      <c r="T41" s="25">
        <f t="shared" si="7"/>
        <v>7318</v>
      </c>
      <c r="U41" s="25">
        <f t="shared" si="8"/>
        <v>7318</v>
      </c>
      <c r="V41" s="25">
        <f t="shared" si="9"/>
        <v>182950</v>
      </c>
      <c r="W41" s="25">
        <f t="shared" si="10"/>
        <v>146360</v>
      </c>
      <c r="X41" s="25">
        <v>5365</v>
      </c>
      <c r="Y41" s="25">
        <f t="shared" si="11"/>
        <v>151725</v>
      </c>
      <c r="Z41" s="44"/>
    </row>
    <row r="42" ht="31" customHeight="1" spans="1:26">
      <c r="A42" s="21">
        <v>36</v>
      </c>
      <c r="B42" s="22" t="s">
        <v>75</v>
      </c>
      <c r="C42" s="22" t="s">
        <v>75</v>
      </c>
      <c r="D42" s="23" t="s">
        <v>38</v>
      </c>
      <c r="E42" s="24">
        <v>798</v>
      </c>
      <c r="F42" s="24">
        <v>798</v>
      </c>
      <c r="G42" s="25">
        <v>650</v>
      </c>
      <c r="H42" s="25">
        <f t="shared" si="0"/>
        <v>518700</v>
      </c>
      <c r="I42" s="24">
        <v>137</v>
      </c>
      <c r="J42" s="25">
        <v>200</v>
      </c>
      <c r="K42" s="25">
        <f t="shared" si="1"/>
        <v>27400</v>
      </c>
      <c r="L42" s="24">
        <v>2</v>
      </c>
      <c r="M42" s="24">
        <v>11</v>
      </c>
      <c r="N42" s="25">
        <f t="shared" si="2"/>
        <v>13</v>
      </c>
      <c r="O42" s="25">
        <v>6000</v>
      </c>
      <c r="P42" s="25">
        <f t="shared" si="3"/>
        <v>78000</v>
      </c>
      <c r="Q42" s="25">
        <f t="shared" si="4"/>
        <v>624100</v>
      </c>
      <c r="R42" s="25">
        <f t="shared" si="5"/>
        <v>499280</v>
      </c>
      <c r="S42" s="25">
        <f t="shared" si="6"/>
        <v>74892</v>
      </c>
      <c r="T42" s="25">
        <f t="shared" si="7"/>
        <v>24964</v>
      </c>
      <c r="U42" s="25">
        <f t="shared" si="8"/>
        <v>24964</v>
      </c>
      <c r="V42" s="25">
        <f t="shared" si="9"/>
        <v>624100</v>
      </c>
      <c r="W42" s="25">
        <f t="shared" si="10"/>
        <v>499280</v>
      </c>
      <c r="X42" s="25">
        <v>17703</v>
      </c>
      <c r="Y42" s="25">
        <f t="shared" si="11"/>
        <v>516983</v>
      </c>
      <c r="Z42" s="44"/>
    </row>
    <row r="43" s="3" customFormat="1" ht="31" customHeight="1" spans="1:26">
      <c r="A43" s="21">
        <v>37</v>
      </c>
      <c r="B43" s="27" t="s">
        <v>76</v>
      </c>
      <c r="C43" s="27" t="s">
        <v>76</v>
      </c>
      <c r="D43" s="23" t="s">
        <v>38</v>
      </c>
      <c r="E43" s="24">
        <v>20</v>
      </c>
      <c r="F43" s="24">
        <v>20</v>
      </c>
      <c r="G43" s="24">
        <v>6000</v>
      </c>
      <c r="H43" s="25">
        <f t="shared" si="0"/>
        <v>120000</v>
      </c>
      <c r="I43" s="24"/>
      <c r="J43" s="24"/>
      <c r="K43" s="24"/>
      <c r="L43" s="24"/>
      <c r="M43" s="24"/>
      <c r="N43" s="25"/>
      <c r="O43" s="25"/>
      <c r="P43" s="25">
        <f t="shared" si="3"/>
        <v>0</v>
      </c>
      <c r="Q43" s="25">
        <f t="shared" si="4"/>
        <v>120000</v>
      </c>
      <c r="R43" s="25">
        <f t="shared" si="5"/>
        <v>96000</v>
      </c>
      <c r="S43" s="25">
        <f t="shared" si="6"/>
        <v>14400</v>
      </c>
      <c r="T43" s="25">
        <f t="shared" si="7"/>
        <v>4800</v>
      </c>
      <c r="U43" s="25">
        <f t="shared" si="8"/>
        <v>4800</v>
      </c>
      <c r="V43" s="25">
        <f t="shared" si="9"/>
        <v>120000</v>
      </c>
      <c r="W43" s="25">
        <f t="shared" si="10"/>
        <v>96000</v>
      </c>
      <c r="X43" s="25">
        <v>4691</v>
      </c>
      <c r="Y43" s="25">
        <f t="shared" si="11"/>
        <v>100691</v>
      </c>
      <c r="Z43" s="44"/>
    </row>
    <row r="44" s="4" customFormat="1" ht="31" customHeight="1" spans="1:26">
      <c r="A44" s="28" t="s">
        <v>77</v>
      </c>
      <c r="B44" s="29"/>
      <c r="C44" s="29"/>
      <c r="D44" s="23" t="s">
        <v>38</v>
      </c>
      <c r="E44" s="30">
        <f>SUM(E8:E43)</f>
        <v>20893</v>
      </c>
      <c r="F44" s="30">
        <f>SUM(F8:F43)</f>
        <v>21086</v>
      </c>
      <c r="G44" s="30"/>
      <c r="H44" s="30">
        <f t="shared" ref="H44:N44" si="12">SUM(H8:H43)</f>
        <v>13812900</v>
      </c>
      <c r="I44" s="30">
        <f t="shared" si="12"/>
        <v>2888</v>
      </c>
      <c r="J44" s="30">
        <v>200</v>
      </c>
      <c r="K44" s="30">
        <f t="shared" si="12"/>
        <v>577600</v>
      </c>
      <c r="L44" s="30">
        <f t="shared" si="12"/>
        <v>27</v>
      </c>
      <c r="M44" s="30">
        <f t="shared" si="12"/>
        <v>87</v>
      </c>
      <c r="N44" s="30">
        <f t="shared" si="12"/>
        <v>114</v>
      </c>
      <c r="O44" s="30">
        <v>6000</v>
      </c>
      <c r="P44" s="30">
        <f>SUM(P8:P43)</f>
        <v>684000</v>
      </c>
      <c r="Q44" s="30">
        <f t="shared" ref="P44:Y44" si="13">SUM(Q8:Q43)</f>
        <v>15074500</v>
      </c>
      <c r="R44" s="30">
        <f t="shared" si="13"/>
        <v>12059600</v>
      </c>
      <c r="S44" s="30">
        <f t="shared" si="13"/>
        <v>1808940</v>
      </c>
      <c r="T44" s="30">
        <f t="shared" si="13"/>
        <v>602980</v>
      </c>
      <c r="U44" s="30">
        <f t="shared" si="13"/>
        <v>602980</v>
      </c>
      <c r="V44" s="30">
        <f t="shared" si="13"/>
        <v>15074500</v>
      </c>
      <c r="W44" s="30">
        <f t="shared" si="13"/>
        <v>11990020</v>
      </c>
      <c r="X44" s="30">
        <f t="shared" si="13"/>
        <v>238662</v>
      </c>
      <c r="Y44" s="30">
        <f t="shared" si="13"/>
        <v>12228682</v>
      </c>
      <c r="Z44" s="46"/>
    </row>
    <row r="45" s="3" customFormat="1" ht="31" customHeight="1" spans="1:26">
      <c r="A45" s="21">
        <v>38</v>
      </c>
      <c r="B45" s="22" t="s">
        <v>78</v>
      </c>
      <c r="C45" s="22" t="s">
        <v>78</v>
      </c>
      <c r="D45" s="23" t="s">
        <v>79</v>
      </c>
      <c r="E45" s="24">
        <v>990</v>
      </c>
      <c r="F45" s="24">
        <v>990</v>
      </c>
      <c r="G45" s="24">
        <v>850</v>
      </c>
      <c r="H45" s="24">
        <f t="shared" ref="H45:H57" si="14">F45*G45</f>
        <v>841500</v>
      </c>
      <c r="I45" s="24">
        <v>889</v>
      </c>
      <c r="J45" s="24">
        <v>200</v>
      </c>
      <c r="K45" s="24">
        <f t="shared" ref="K45:K56" si="15">I45*J45</f>
        <v>177800</v>
      </c>
      <c r="L45" s="24">
        <v>1</v>
      </c>
      <c r="M45" s="24">
        <v>2</v>
      </c>
      <c r="N45" s="24">
        <f>SUM(L45:M45)</f>
        <v>3</v>
      </c>
      <c r="O45" s="24">
        <v>6000</v>
      </c>
      <c r="P45" s="24">
        <f t="shared" ref="P45:P57" si="16">N45*O45</f>
        <v>18000</v>
      </c>
      <c r="Q45" s="24">
        <f t="shared" ref="Q45:Q57" si="17">H45+K45+P45</f>
        <v>1037300</v>
      </c>
      <c r="R45" s="24">
        <f t="shared" ref="R45:R57" si="18">Q45*0.8</f>
        <v>829840</v>
      </c>
      <c r="S45" s="25">
        <f t="shared" ref="S45:S57" si="19">Q45*0.12</f>
        <v>124476</v>
      </c>
      <c r="T45" s="25">
        <f t="shared" ref="T45:T57" si="20">Q45*0.04</f>
        <v>41492</v>
      </c>
      <c r="U45" s="25">
        <f t="shared" ref="U45:U58" si="21">Q45*0.04</f>
        <v>41492</v>
      </c>
      <c r="V45" s="25">
        <f t="shared" ref="V45:V57" si="22">SUM(R45:U45)</f>
        <v>1037300</v>
      </c>
      <c r="W45" s="25">
        <f>R45</f>
        <v>829840</v>
      </c>
      <c r="X45" s="25"/>
      <c r="Y45" s="25">
        <f>W45+X45</f>
        <v>829840</v>
      </c>
      <c r="Z45" s="44"/>
    </row>
    <row r="46" s="3" customFormat="1" ht="31" customHeight="1" spans="1:26">
      <c r="A46" s="21">
        <v>39</v>
      </c>
      <c r="B46" s="22" t="s">
        <v>80</v>
      </c>
      <c r="C46" s="22" t="s">
        <v>80</v>
      </c>
      <c r="D46" s="23" t="s">
        <v>79</v>
      </c>
      <c r="E46" s="24">
        <v>1992</v>
      </c>
      <c r="F46" s="24">
        <v>1992</v>
      </c>
      <c r="G46" s="24">
        <v>850</v>
      </c>
      <c r="H46" s="24">
        <f t="shared" si="14"/>
        <v>1693200</v>
      </c>
      <c r="I46" s="24">
        <v>953</v>
      </c>
      <c r="J46" s="24">
        <v>200</v>
      </c>
      <c r="K46" s="24">
        <f t="shared" si="15"/>
        <v>190600</v>
      </c>
      <c r="L46" s="24">
        <v>2</v>
      </c>
      <c r="M46" s="24">
        <v>4</v>
      </c>
      <c r="N46" s="24">
        <f t="shared" ref="N45:N56" si="23">SUM(L46:M46)</f>
        <v>6</v>
      </c>
      <c r="O46" s="24">
        <v>6000</v>
      </c>
      <c r="P46" s="24">
        <f t="shared" si="16"/>
        <v>36000</v>
      </c>
      <c r="Q46" s="24">
        <f t="shared" si="17"/>
        <v>1919800</v>
      </c>
      <c r="R46" s="24">
        <f t="shared" si="18"/>
        <v>1535840</v>
      </c>
      <c r="S46" s="25">
        <f t="shared" si="19"/>
        <v>230376</v>
      </c>
      <c r="T46" s="25">
        <f t="shared" si="20"/>
        <v>76792</v>
      </c>
      <c r="U46" s="25">
        <f t="shared" si="21"/>
        <v>76792</v>
      </c>
      <c r="V46" s="25">
        <f t="shared" si="22"/>
        <v>1919800</v>
      </c>
      <c r="W46" s="25">
        <f t="shared" ref="W46:W57" si="24">R46</f>
        <v>1535840</v>
      </c>
      <c r="X46" s="25"/>
      <c r="Y46" s="25">
        <f t="shared" ref="Y46:Y57" si="25">W46+X46</f>
        <v>1535840</v>
      </c>
      <c r="Z46" s="44"/>
    </row>
    <row r="47" s="3" customFormat="1" ht="31" customHeight="1" spans="1:26">
      <c r="A47" s="21">
        <v>40</v>
      </c>
      <c r="B47" s="22" t="s">
        <v>81</v>
      </c>
      <c r="C47" s="22" t="s">
        <v>81</v>
      </c>
      <c r="D47" s="23" t="s">
        <v>79</v>
      </c>
      <c r="E47" s="24">
        <v>211</v>
      </c>
      <c r="F47" s="24">
        <v>211</v>
      </c>
      <c r="G47" s="24">
        <v>850</v>
      </c>
      <c r="H47" s="24">
        <f t="shared" si="14"/>
        <v>179350</v>
      </c>
      <c r="I47" s="24">
        <v>165</v>
      </c>
      <c r="J47" s="24">
        <v>200</v>
      </c>
      <c r="K47" s="24">
        <f t="shared" si="15"/>
        <v>33000</v>
      </c>
      <c r="L47" s="24">
        <v>1</v>
      </c>
      <c r="M47" s="24">
        <v>0</v>
      </c>
      <c r="N47" s="24">
        <f t="shared" si="23"/>
        <v>1</v>
      </c>
      <c r="O47" s="24">
        <v>6000</v>
      </c>
      <c r="P47" s="24">
        <f t="shared" si="16"/>
        <v>6000</v>
      </c>
      <c r="Q47" s="24">
        <f t="shared" si="17"/>
        <v>218350</v>
      </c>
      <c r="R47" s="24">
        <f t="shared" si="18"/>
        <v>174680</v>
      </c>
      <c r="S47" s="25">
        <f t="shared" si="19"/>
        <v>26202</v>
      </c>
      <c r="T47" s="25">
        <f t="shared" si="20"/>
        <v>8734</v>
      </c>
      <c r="U47" s="25">
        <f t="shared" si="21"/>
        <v>8734</v>
      </c>
      <c r="V47" s="25">
        <f t="shared" si="22"/>
        <v>218350</v>
      </c>
      <c r="W47" s="25">
        <f t="shared" si="24"/>
        <v>174680</v>
      </c>
      <c r="X47" s="25">
        <v>6028</v>
      </c>
      <c r="Y47" s="25">
        <f t="shared" si="25"/>
        <v>180708</v>
      </c>
      <c r="Z47" s="44"/>
    </row>
    <row r="48" s="3" customFormat="1" ht="31" customHeight="1" spans="1:26">
      <c r="A48" s="21">
        <v>41</v>
      </c>
      <c r="B48" s="22" t="s">
        <v>49</v>
      </c>
      <c r="C48" s="22" t="s">
        <v>49</v>
      </c>
      <c r="D48" s="23" t="s">
        <v>79</v>
      </c>
      <c r="E48" s="24">
        <v>198</v>
      </c>
      <c r="F48" s="24">
        <v>198</v>
      </c>
      <c r="G48" s="24">
        <v>850</v>
      </c>
      <c r="H48" s="24">
        <f t="shared" si="14"/>
        <v>168300</v>
      </c>
      <c r="I48" s="24">
        <v>40</v>
      </c>
      <c r="J48" s="24">
        <v>200</v>
      </c>
      <c r="K48" s="24">
        <f t="shared" si="15"/>
        <v>8000</v>
      </c>
      <c r="L48" s="24">
        <v>0</v>
      </c>
      <c r="M48" s="24">
        <v>1</v>
      </c>
      <c r="N48" s="24">
        <f t="shared" si="23"/>
        <v>1</v>
      </c>
      <c r="O48" s="24">
        <v>6000</v>
      </c>
      <c r="P48" s="24">
        <f t="shared" si="16"/>
        <v>6000</v>
      </c>
      <c r="Q48" s="24">
        <f t="shared" si="17"/>
        <v>182300</v>
      </c>
      <c r="R48" s="24">
        <f t="shared" si="18"/>
        <v>145840</v>
      </c>
      <c r="S48" s="25">
        <f t="shared" si="19"/>
        <v>21876</v>
      </c>
      <c r="T48" s="25">
        <f t="shared" si="20"/>
        <v>7292</v>
      </c>
      <c r="U48" s="25">
        <f t="shared" si="21"/>
        <v>7292</v>
      </c>
      <c r="V48" s="25">
        <f t="shared" si="22"/>
        <v>182300</v>
      </c>
      <c r="W48" s="25">
        <f t="shared" si="24"/>
        <v>145840</v>
      </c>
      <c r="X48" s="25">
        <v>4920</v>
      </c>
      <c r="Y48" s="25">
        <f t="shared" si="25"/>
        <v>150760</v>
      </c>
      <c r="Z48" s="44"/>
    </row>
    <row r="49" s="3" customFormat="1" ht="31" customHeight="1" spans="1:26">
      <c r="A49" s="21">
        <v>42</v>
      </c>
      <c r="B49" s="22" t="s">
        <v>53</v>
      </c>
      <c r="C49" s="22" t="s">
        <v>53</v>
      </c>
      <c r="D49" s="23" t="s">
        <v>79</v>
      </c>
      <c r="E49" s="24">
        <v>921</v>
      </c>
      <c r="F49" s="24">
        <v>921</v>
      </c>
      <c r="G49" s="24">
        <v>850</v>
      </c>
      <c r="H49" s="24">
        <f t="shared" si="14"/>
        <v>782850</v>
      </c>
      <c r="I49" s="24">
        <v>710</v>
      </c>
      <c r="J49" s="24">
        <v>200</v>
      </c>
      <c r="K49" s="24">
        <f t="shared" si="15"/>
        <v>142000</v>
      </c>
      <c r="L49" s="24">
        <v>1</v>
      </c>
      <c r="M49" s="24">
        <v>3</v>
      </c>
      <c r="N49" s="24">
        <f t="shared" si="23"/>
        <v>4</v>
      </c>
      <c r="O49" s="24">
        <v>6000</v>
      </c>
      <c r="P49" s="24">
        <f t="shared" si="16"/>
        <v>24000</v>
      </c>
      <c r="Q49" s="24">
        <f t="shared" si="17"/>
        <v>948850</v>
      </c>
      <c r="R49" s="24">
        <f t="shared" si="18"/>
        <v>759080</v>
      </c>
      <c r="S49" s="25">
        <f t="shared" si="19"/>
        <v>113862</v>
      </c>
      <c r="T49" s="25">
        <f t="shared" si="20"/>
        <v>37954</v>
      </c>
      <c r="U49" s="25">
        <f t="shared" si="21"/>
        <v>37954</v>
      </c>
      <c r="V49" s="25">
        <f t="shared" si="22"/>
        <v>948850</v>
      </c>
      <c r="W49" s="25">
        <f t="shared" si="24"/>
        <v>759080</v>
      </c>
      <c r="X49" s="25">
        <v>23910</v>
      </c>
      <c r="Y49" s="25">
        <f t="shared" si="25"/>
        <v>782990</v>
      </c>
      <c r="Z49" s="44"/>
    </row>
    <row r="50" s="3" customFormat="1" ht="31" customHeight="1" spans="1:26">
      <c r="A50" s="21">
        <v>43</v>
      </c>
      <c r="B50" s="22" t="s">
        <v>82</v>
      </c>
      <c r="C50" s="22" t="s">
        <v>82</v>
      </c>
      <c r="D50" s="23" t="s">
        <v>79</v>
      </c>
      <c r="E50" s="24">
        <v>1265</v>
      </c>
      <c r="F50" s="24">
        <v>1265</v>
      </c>
      <c r="G50" s="24">
        <v>850</v>
      </c>
      <c r="H50" s="24">
        <f t="shared" si="14"/>
        <v>1075250</v>
      </c>
      <c r="I50" s="24">
        <v>723</v>
      </c>
      <c r="J50" s="24">
        <v>200</v>
      </c>
      <c r="K50" s="24">
        <f t="shared" si="15"/>
        <v>144600</v>
      </c>
      <c r="L50" s="24">
        <v>3</v>
      </c>
      <c r="M50" s="24">
        <v>7</v>
      </c>
      <c r="N50" s="24">
        <f t="shared" si="23"/>
        <v>10</v>
      </c>
      <c r="O50" s="24">
        <v>6000</v>
      </c>
      <c r="P50" s="24">
        <f t="shared" si="16"/>
        <v>60000</v>
      </c>
      <c r="Q50" s="24">
        <f t="shared" si="17"/>
        <v>1279850</v>
      </c>
      <c r="R50" s="24">
        <f t="shared" si="18"/>
        <v>1023880</v>
      </c>
      <c r="S50" s="25">
        <f t="shared" si="19"/>
        <v>153582</v>
      </c>
      <c r="T50" s="25">
        <f t="shared" si="20"/>
        <v>51194</v>
      </c>
      <c r="U50" s="25">
        <f t="shared" si="21"/>
        <v>51194</v>
      </c>
      <c r="V50" s="25">
        <f t="shared" si="22"/>
        <v>1279850</v>
      </c>
      <c r="W50" s="25">
        <f t="shared" si="24"/>
        <v>1023880</v>
      </c>
      <c r="X50" s="25"/>
      <c r="Y50" s="25">
        <f t="shared" si="25"/>
        <v>1023880</v>
      </c>
      <c r="Z50" s="44"/>
    </row>
    <row r="51" s="3" customFormat="1" ht="31" customHeight="1" spans="1:26">
      <c r="A51" s="21">
        <v>44</v>
      </c>
      <c r="B51" s="22" t="s">
        <v>83</v>
      </c>
      <c r="C51" s="22" t="s">
        <v>83</v>
      </c>
      <c r="D51" s="23" t="s">
        <v>79</v>
      </c>
      <c r="E51" s="24">
        <v>185</v>
      </c>
      <c r="F51" s="24">
        <v>185</v>
      </c>
      <c r="G51" s="24">
        <v>850</v>
      </c>
      <c r="H51" s="24">
        <f t="shared" si="14"/>
        <v>157250</v>
      </c>
      <c r="I51" s="24">
        <v>157</v>
      </c>
      <c r="J51" s="24">
        <v>200</v>
      </c>
      <c r="K51" s="24">
        <f t="shared" si="15"/>
        <v>31400</v>
      </c>
      <c r="L51" s="24">
        <v>0</v>
      </c>
      <c r="M51" s="24">
        <v>0</v>
      </c>
      <c r="N51" s="24">
        <f t="shared" si="23"/>
        <v>0</v>
      </c>
      <c r="O51" s="24">
        <v>6000</v>
      </c>
      <c r="P51" s="24">
        <f t="shared" si="16"/>
        <v>0</v>
      </c>
      <c r="Q51" s="24">
        <f t="shared" si="17"/>
        <v>188650</v>
      </c>
      <c r="R51" s="24">
        <f t="shared" si="18"/>
        <v>150920</v>
      </c>
      <c r="S51" s="25">
        <f t="shared" si="19"/>
        <v>22638</v>
      </c>
      <c r="T51" s="25">
        <f t="shared" si="20"/>
        <v>7546</v>
      </c>
      <c r="U51" s="25">
        <f t="shared" si="21"/>
        <v>7546</v>
      </c>
      <c r="V51" s="25">
        <f t="shared" si="22"/>
        <v>188650</v>
      </c>
      <c r="W51" s="25">
        <f t="shared" si="24"/>
        <v>150920</v>
      </c>
      <c r="X51" s="25">
        <v>5327</v>
      </c>
      <c r="Y51" s="25">
        <f t="shared" si="25"/>
        <v>156247</v>
      </c>
      <c r="Z51" s="44"/>
    </row>
    <row r="52" s="3" customFormat="1" ht="31" customHeight="1" spans="1:26">
      <c r="A52" s="21">
        <v>45</v>
      </c>
      <c r="B52" s="22" t="s">
        <v>84</v>
      </c>
      <c r="C52" s="22" t="s">
        <v>84</v>
      </c>
      <c r="D52" s="23" t="s">
        <v>79</v>
      </c>
      <c r="E52" s="24">
        <v>1298</v>
      </c>
      <c r="F52" s="24">
        <v>1298</v>
      </c>
      <c r="G52" s="24">
        <v>850</v>
      </c>
      <c r="H52" s="24">
        <f t="shared" si="14"/>
        <v>1103300</v>
      </c>
      <c r="I52" s="24">
        <v>1278</v>
      </c>
      <c r="J52" s="24">
        <v>200</v>
      </c>
      <c r="K52" s="24">
        <f t="shared" si="15"/>
        <v>255600</v>
      </c>
      <c r="L52" s="24">
        <v>5</v>
      </c>
      <c r="M52" s="24">
        <v>7</v>
      </c>
      <c r="N52" s="24">
        <f t="shared" si="23"/>
        <v>12</v>
      </c>
      <c r="O52" s="24">
        <v>6000</v>
      </c>
      <c r="P52" s="24">
        <f t="shared" si="16"/>
        <v>72000</v>
      </c>
      <c r="Q52" s="24">
        <f t="shared" si="17"/>
        <v>1430900</v>
      </c>
      <c r="R52" s="24">
        <f t="shared" si="18"/>
        <v>1144720</v>
      </c>
      <c r="S52" s="25">
        <f t="shared" si="19"/>
        <v>171708</v>
      </c>
      <c r="T52" s="25">
        <f t="shared" si="20"/>
        <v>57236</v>
      </c>
      <c r="U52" s="25">
        <f t="shared" si="21"/>
        <v>57236</v>
      </c>
      <c r="V52" s="25">
        <f t="shared" si="22"/>
        <v>1430900</v>
      </c>
      <c r="W52" s="25">
        <f t="shared" si="24"/>
        <v>1144720</v>
      </c>
      <c r="X52" s="25"/>
      <c r="Y52" s="25">
        <f t="shared" si="25"/>
        <v>1144720</v>
      </c>
      <c r="Z52" s="44"/>
    </row>
    <row r="53" s="3" customFormat="1" ht="31" customHeight="1" spans="1:26">
      <c r="A53" s="21">
        <v>46</v>
      </c>
      <c r="B53" s="22" t="s">
        <v>85</v>
      </c>
      <c r="C53" s="22" t="s">
        <v>85</v>
      </c>
      <c r="D53" s="23" t="s">
        <v>79</v>
      </c>
      <c r="E53" s="24">
        <v>429</v>
      </c>
      <c r="F53" s="24">
        <v>429</v>
      </c>
      <c r="G53" s="24">
        <v>850</v>
      </c>
      <c r="H53" s="24">
        <f t="shared" si="14"/>
        <v>364650</v>
      </c>
      <c r="I53" s="24">
        <v>221</v>
      </c>
      <c r="J53" s="24">
        <v>200</v>
      </c>
      <c r="K53" s="24">
        <f t="shared" si="15"/>
        <v>44200</v>
      </c>
      <c r="L53" s="24">
        <v>3</v>
      </c>
      <c r="M53" s="24">
        <v>2</v>
      </c>
      <c r="N53" s="24">
        <f t="shared" si="23"/>
        <v>5</v>
      </c>
      <c r="O53" s="24">
        <v>6000</v>
      </c>
      <c r="P53" s="24">
        <f t="shared" si="16"/>
        <v>30000</v>
      </c>
      <c r="Q53" s="24">
        <f t="shared" si="17"/>
        <v>438850</v>
      </c>
      <c r="R53" s="24">
        <f t="shared" si="18"/>
        <v>351080</v>
      </c>
      <c r="S53" s="25">
        <f t="shared" si="19"/>
        <v>52662</v>
      </c>
      <c r="T53" s="25">
        <f t="shared" si="20"/>
        <v>17554</v>
      </c>
      <c r="U53" s="25">
        <f t="shared" si="21"/>
        <v>17554</v>
      </c>
      <c r="V53" s="25">
        <f t="shared" si="22"/>
        <v>438850</v>
      </c>
      <c r="W53" s="25">
        <f t="shared" si="24"/>
        <v>351080</v>
      </c>
      <c r="X53" s="25">
        <v>12225</v>
      </c>
      <c r="Y53" s="25">
        <f t="shared" si="25"/>
        <v>363305</v>
      </c>
      <c r="Z53" s="44"/>
    </row>
    <row r="54" s="3" customFormat="1" ht="31" customHeight="1" spans="1:26">
      <c r="A54" s="21">
        <v>47</v>
      </c>
      <c r="B54" s="22" t="s">
        <v>86</v>
      </c>
      <c r="C54" s="22" t="s">
        <v>86</v>
      </c>
      <c r="D54" s="23" t="s">
        <v>79</v>
      </c>
      <c r="E54" s="24">
        <v>503</v>
      </c>
      <c r="F54" s="24">
        <v>503</v>
      </c>
      <c r="G54" s="24">
        <v>850</v>
      </c>
      <c r="H54" s="24">
        <f t="shared" si="14"/>
        <v>427550</v>
      </c>
      <c r="I54" s="24">
        <v>490</v>
      </c>
      <c r="J54" s="24">
        <v>200</v>
      </c>
      <c r="K54" s="24">
        <f t="shared" si="15"/>
        <v>98000</v>
      </c>
      <c r="L54" s="24">
        <v>1</v>
      </c>
      <c r="M54" s="24">
        <v>2</v>
      </c>
      <c r="N54" s="24">
        <f t="shared" si="23"/>
        <v>3</v>
      </c>
      <c r="O54" s="24">
        <v>6000</v>
      </c>
      <c r="P54" s="24">
        <f t="shared" si="16"/>
        <v>18000</v>
      </c>
      <c r="Q54" s="24">
        <f t="shared" si="17"/>
        <v>543550</v>
      </c>
      <c r="R54" s="24">
        <f t="shared" si="18"/>
        <v>434840</v>
      </c>
      <c r="S54" s="25">
        <f t="shared" si="19"/>
        <v>65226</v>
      </c>
      <c r="T54" s="25">
        <f t="shared" si="20"/>
        <v>21742</v>
      </c>
      <c r="U54" s="25">
        <f t="shared" si="21"/>
        <v>21742</v>
      </c>
      <c r="V54" s="25">
        <f t="shared" si="22"/>
        <v>543550</v>
      </c>
      <c r="W54" s="25">
        <f t="shared" si="24"/>
        <v>434840</v>
      </c>
      <c r="X54" s="25">
        <v>14410</v>
      </c>
      <c r="Y54" s="25">
        <f t="shared" si="25"/>
        <v>449250</v>
      </c>
      <c r="Z54" s="44"/>
    </row>
    <row r="55" s="3" customFormat="1" ht="31" customHeight="1" spans="1:26">
      <c r="A55" s="21">
        <v>48</v>
      </c>
      <c r="B55" s="22" t="s">
        <v>73</v>
      </c>
      <c r="C55" s="22" t="s">
        <v>73</v>
      </c>
      <c r="D55" s="23" t="s">
        <v>79</v>
      </c>
      <c r="E55" s="24">
        <v>277</v>
      </c>
      <c r="F55" s="24">
        <v>277</v>
      </c>
      <c r="G55" s="24">
        <v>850</v>
      </c>
      <c r="H55" s="24">
        <f t="shared" si="14"/>
        <v>235450</v>
      </c>
      <c r="I55" s="24">
        <v>218</v>
      </c>
      <c r="J55" s="24">
        <v>200</v>
      </c>
      <c r="K55" s="24">
        <f t="shared" si="15"/>
        <v>43600</v>
      </c>
      <c r="L55" s="24">
        <v>1</v>
      </c>
      <c r="M55" s="24">
        <v>3</v>
      </c>
      <c r="N55" s="24">
        <f t="shared" si="23"/>
        <v>4</v>
      </c>
      <c r="O55" s="24">
        <v>6000</v>
      </c>
      <c r="P55" s="24">
        <f t="shared" si="16"/>
        <v>24000</v>
      </c>
      <c r="Q55" s="24">
        <f t="shared" si="17"/>
        <v>303050</v>
      </c>
      <c r="R55" s="24">
        <f t="shared" si="18"/>
        <v>242440</v>
      </c>
      <c r="S55" s="25">
        <f t="shared" si="19"/>
        <v>36366</v>
      </c>
      <c r="T55" s="25">
        <f t="shared" si="20"/>
        <v>12122</v>
      </c>
      <c r="U55" s="25">
        <f t="shared" si="21"/>
        <v>12122</v>
      </c>
      <c r="V55" s="25">
        <f t="shared" si="22"/>
        <v>303050</v>
      </c>
      <c r="W55" s="25">
        <f t="shared" si="24"/>
        <v>242440</v>
      </c>
      <c r="X55" s="25">
        <v>8045</v>
      </c>
      <c r="Y55" s="25">
        <f t="shared" si="25"/>
        <v>250485</v>
      </c>
      <c r="Z55" s="44"/>
    </row>
    <row r="56" s="3" customFormat="1" ht="31" customHeight="1" spans="1:26">
      <c r="A56" s="21">
        <v>49</v>
      </c>
      <c r="B56" s="22" t="s">
        <v>87</v>
      </c>
      <c r="C56" s="22" t="s">
        <v>87</v>
      </c>
      <c r="D56" s="23" t="s">
        <v>79</v>
      </c>
      <c r="E56" s="24">
        <v>453</v>
      </c>
      <c r="F56" s="24">
        <v>453</v>
      </c>
      <c r="G56" s="24">
        <v>850</v>
      </c>
      <c r="H56" s="24">
        <f t="shared" si="14"/>
        <v>385050</v>
      </c>
      <c r="I56" s="24">
        <v>278</v>
      </c>
      <c r="J56" s="24">
        <v>200</v>
      </c>
      <c r="K56" s="24">
        <f t="shared" si="15"/>
        <v>55600</v>
      </c>
      <c r="L56" s="24">
        <v>1</v>
      </c>
      <c r="M56" s="24">
        <v>2</v>
      </c>
      <c r="N56" s="24">
        <f t="shared" si="23"/>
        <v>3</v>
      </c>
      <c r="O56" s="24">
        <v>6000</v>
      </c>
      <c r="P56" s="24">
        <f t="shared" si="16"/>
        <v>18000</v>
      </c>
      <c r="Q56" s="24">
        <f t="shared" si="17"/>
        <v>458650</v>
      </c>
      <c r="R56" s="24">
        <f t="shared" si="18"/>
        <v>366920</v>
      </c>
      <c r="S56" s="25">
        <f t="shared" si="19"/>
        <v>55038</v>
      </c>
      <c r="T56" s="25">
        <f t="shared" si="20"/>
        <v>18346</v>
      </c>
      <c r="U56" s="25">
        <f t="shared" si="21"/>
        <v>18346</v>
      </c>
      <c r="V56" s="25">
        <f t="shared" si="22"/>
        <v>458650</v>
      </c>
      <c r="W56" s="25">
        <f t="shared" si="24"/>
        <v>366920</v>
      </c>
      <c r="X56" s="25">
        <v>11656</v>
      </c>
      <c r="Y56" s="25">
        <f t="shared" si="25"/>
        <v>378576</v>
      </c>
      <c r="Z56" s="44"/>
    </row>
    <row r="57" s="5" customFormat="1" ht="31" customHeight="1" spans="1:26">
      <c r="A57" s="21">
        <v>50</v>
      </c>
      <c r="B57" s="27" t="s">
        <v>76</v>
      </c>
      <c r="C57" s="27" t="s">
        <v>76</v>
      </c>
      <c r="D57" s="23" t="s">
        <v>79</v>
      </c>
      <c r="E57" s="24">
        <v>29</v>
      </c>
      <c r="F57" s="24">
        <v>29</v>
      </c>
      <c r="G57" s="24">
        <v>6000</v>
      </c>
      <c r="H57" s="24">
        <f t="shared" si="14"/>
        <v>174000</v>
      </c>
      <c r="I57" s="24"/>
      <c r="J57" s="24"/>
      <c r="K57" s="24"/>
      <c r="L57" s="24"/>
      <c r="M57" s="24"/>
      <c r="N57" s="24"/>
      <c r="O57" s="24"/>
      <c r="P57" s="24">
        <f t="shared" si="16"/>
        <v>0</v>
      </c>
      <c r="Q57" s="24">
        <f t="shared" si="17"/>
        <v>174000</v>
      </c>
      <c r="R57" s="24">
        <f t="shared" si="18"/>
        <v>139200</v>
      </c>
      <c r="S57" s="25">
        <f t="shared" si="19"/>
        <v>20880</v>
      </c>
      <c r="T57" s="25">
        <f t="shared" si="20"/>
        <v>6960</v>
      </c>
      <c r="U57" s="25">
        <f t="shared" si="21"/>
        <v>6960</v>
      </c>
      <c r="V57" s="25">
        <f t="shared" si="22"/>
        <v>174000</v>
      </c>
      <c r="W57" s="25">
        <f t="shared" si="24"/>
        <v>139200</v>
      </c>
      <c r="X57" s="25">
        <v>7117</v>
      </c>
      <c r="Y57" s="25">
        <f t="shared" si="25"/>
        <v>146317</v>
      </c>
      <c r="Z57" s="44"/>
    </row>
    <row r="58" s="4" customFormat="1" ht="31" customHeight="1" spans="1:26">
      <c r="A58" s="28" t="s">
        <v>88</v>
      </c>
      <c r="B58" s="29"/>
      <c r="C58" s="29"/>
      <c r="D58" s="23" t="s">
        <v>79</v>
      </c>
      <c r="E58" s="30">
        <f>SUM(E45:E57)</f>
        <v>8751</v>
      </c>
      <c r="F58" s="30">
        <f>SUM(F45:F57)</f>
        <v>8751</v>
      </c>
      <c r="G58" s="30"/>
      <c r="H58" s="31">
        <f>SUM(H45:H57)</f>
        <v>7587700</v>
      </c>
      <c r="I58" s="30">
        <f>SUM(I45:I57)</f>
        <v>6122</v>
      </c>
      <c r="J58" s="30">
        <v>200</v>
      </c>
      <c r="K58" s="31">
        <f t="shared" ref="K58:N58" si="26">SUM(K45:K57)</f>
        <v>1224400</v>
      </c>
      <c r="L58" s="30">
        <f t="shared" si="26"/>
        <v>19</v>
      </c>
      <c r="M58" s="30">
        <f t="shared" si="26"/>
        <v>33</v>
      </c>
      <c r="N58" s="30">
        <f t="shared" si="26"/>
        <v>52</v>
      </c>
      <c r="O58" s="30">
        <v>6000</v>
      </c>
      <c r="P58" s="31">
        <f t="shared" ref="P58:T58" si="27">SUM(P45:P57)</f>
        <v>312000</v>
      </c>
      <c r="Q58" s="30">
        <f t="shared" si="27"/>
        <v>9124100</v>
      </c>
      <c r="R58" s="30">
        <f t="shared" si="27"/>
        <v>7299280</v>
      </c>
      <c r="S58" s="30">
        <f t="shared" si="27"/>
        <v>1094892</v>
      </c>
      <c r="T58" s="30">
        <f t="shared" si="27"/>
        <v>364964</v>
      </c>
      <c r="U58" s="31">
        <f t="shared" si="21"/>
        <v>364964</v>
      </c>
      <c r="V58" s="30">
        <f>SUM(V45:V57)</f>
        <v>9124100</v>
      </c>
      <c r="W58" s="30">
        <f>SUM(W45:W57)</f>
        <v>7299280</v>
      </c>
      <c r="X58" s="30">
        <f>SUM(X45:X57)</f>
        <v>93638</v>
      </c>
      <c r="Y58" s="30">
        <f>SUM(Y45:Y57)</f>
        <v>7392918</v>
      </c>
      <c r="Z58" s="46"/>
    </row>
    <row r="59" s="4" customFormat="1" ht="31" customHeight="1" spans="1:26">
      <c r="A59" s="32" t="s">
        <v>18</v>
      </c>
      <c r="B59" s="33"/>
      <c r="C59" s="33"/>
      <c r="D59" s="23"/>
      <c r="E59" s="31">
        <f>E44+E58</f>
        <v>29644</v>
      </c>
      <c r="F59" s="31">
        <f>F44+F58</f>
        <v>29837</v>
      </c>
      <c r="G59" s="31"/>
      <c r="H59" s="31">
        <f>H44+H58</f>
        <v>21400600</v>
      </c>
      <c r="I59" s="31">
        <f>I44+I58</f>
        <v>9010</v>
      </c>
      <c r="J59" s="31"/>
      <c r="K59" s="31">
        <f t="shared" ref="K59:N59" si="28">K44+K58</f>
        <v>1802000</v>
      </c>
      <c r="L59" s="31">
        <f t="shared" si="28"/>
        <v>46</v>
      </c>
      <c r="M59" s="31">
        <f t="shared" si="28"/>
        <v>120</v>
      </c>
      <c r="N59" s="31">
        <f t="shared" si="28"/>
        <v>166</v>
      </c>
      <c r="O59" s="31"/>
      <c r="P59" s="31">
        <f t="shared" ref="P59:Y59" si="29">P44+P58</f>
        <v>996000</v>
      </c>
      <c r="Q59" s="31">
        <f t="shared" si="29"/>
        <v>24198600</v>
      </c>
      <c r="R59" s="31">
        <f t="shared" si="29"/>
        <v>19358880</v>
      </c>
      <c r="S59" s="31">
        <f t="shared" si="29"/>
        <v>2903832</v>
      </c>
      <c r="T59" s="31">
        <f t="shared" si="29"/>
        <v>967944</v>
      </c>
      <c r="U59" s="31">
        <f t="shared" si="29"/>
        <v>967944</v>
      </c>
      <c r="V59" s="31">
        <f t="shared" si="29"/>
        <v>24198600</v>
      </c>
      <c r="W59" s="31">
        <f t="shared" si="29"/>
        <v>19289300</v>
      </c>
      <c r="X59" s="31">
        <f t="shared" si="29"/>
        <v>332300</v>
      </c>
      <c r="Y59" s="31">
        <f t="shared" si="29"/>
        <v>19621600</v>
      </c>
      <c r="Z59" s="46"/>
    </row>
  </sheetData>
  <autoFilter ref="A7:XFB59">
    <extLst/>
  </autoFilter>
  <mergeCells count="38">
    <mergeCell ref="A1:C1"/>
    <mergeCell ref="E1:G1"/>
    <mergeCell ref="A2:Z2"/>
    <mergeCell ref="A3:C3"/>
    <mergeCell ref="G3:H3"/>
    <mergeCell ref="I3:K3"/>
    <mergeCell ref="O3:P3"/>
    <mergeCell ref="T3:V3"/>
    <mergeCell ref="W3:Z3"/>
    <mergeCell ref="E4:Q4"/>
    <mergeCell ref="R4:V4"/>
    <mergeCell ref="E5:H5"/>
    <mergeCell ref="I5:K5"/>
    <mergeCell ref="L5:P5"/>
    <mergeCell ref="R5:V5"/>
    <mergeCell ref="L6:N6"/>
    <mergeCell ref="A44:C44"/>
    <mergeCell ref="A58:C58"/>
    <mergeCell ref="A59:C59"/>
    <mergeCell ref="A4:A7"/>
    <mergeCell ref="B4:B7"/>
    <mergeCell ref="C4:C7"/>
    <mergeCell ref="D4:D7"/>
    <mergeCell ref="E6:E7"/>
    <mergeCell ref="F6:F7"/>
    <mergeCell ref="G6:G7"/>
    <mergeCell ref="H6:H7"/>
    <mergeCell ref="I6:I7"/>
    <mergeCell ref="J6:J7"/>
    <mergeCell ref="K6:K7"/>
    <mergeCell ref="Q5:Q7"/>
    <mergeCell ref="R6:R7"/>
    <mergeCell ref="S6:S7"/>
    <mergeCell ref="T6:T7"/>
    <mergeCell ref="U6:U7"/>
    <mergeCell ref="V6:V7"/>
    <mergeCell ref="Z4:Z7"/>
    <mergeCell ref="W4:Y6"/>
  </mergeCells>
  <pageMargins left="0.700694444444445" right="0.700694444444445" top="0.948611111111111" bottom="0.751388888888889" header="0.298611111111111" footer="0.495833333333333"/>
  <pageSetup paperSize="9" scale="5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息烽县2022年城乡义务教育公用经费省级资金预算分配明细表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邎</cp:lastModifiedBy>
  <dcterms:created xsi:type="dcterms:W3CDTF">2021-01-15T08:14:00Z</dcterms:created>
  <dcterms:modified xsi:type="dcterms:W3CDTF">2022-01-24T03:41:33Z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1138F0409B534011968454A677D5A7FF</vt:lpwstr>
  </property>
</Properties>
</file>