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附件1" sheetId="1" r:id="rId1"/>
    <sheet name="附件2" sheetId="2" r:id="rId2"/>
    <sheet name="附件3" sheetId="4" r:id="rId3"/>
    <sheet name="附件4" sheetId="16" r:id="rId4"/>
    <sheet name="附件5" sheetId="17" r:id="rId5"/>
    <sheet name="附件6" sheetId="15" r:id="rId6"/>
    <sheet name="附件7" sheetId="5" r:id="rId7"/>
    <sheet name="附件8" sheetId="6" r:id="rId8"/>
    <sheet name="附件9" sheetId="8" r:id="rId9"/>
    <sheet name="附件10" sheetId="14" r:id="rId10"/>
    <sheet name="附件11" sheetId="9" r:id="rId11"/>
    <sheet name="附件12" sheetId="10" r:id="rId12"/>
    <sheet name="附件13" sheetId="12" r:id="rId13"/>
  </sheets>
  <externalReferences>
    <externalReference r:id="rId14"/>
  </externalReferences>
  <definedNames>
    <definedName name="_xlnm._FilterDatabase" localSheetId="1" hidden="1">附件2!$A$1:$F$34</definedName>
    <definedName name="_xlnm._FilterDatabase" localSheetId="2" hidden="1">附件3!$A$10:$N$1417</definedName>
    <definedName name="_xlnm._FilterDatabase" localSheetId="4" hidden="1">附件5!$A$5:$F$34</definedName>
    <definedName name="_xlnm.Print_Area" localSheetId="0">附件1!$A$1:$I$17</definedName>
    <definedName name="_xlnm.Print_Area" localSheetId="3">附件4!$A$1:$I$17</definedName>
    <definedName name="_xlnm.Print_Area" localSheetId="4">附件5!$A$1:$F$34</definedName>
    <definedName name="_xlnm.Print_Titles" localSheetId="11">附件12!$2:$5</definedName>
    <definedName name="_xlnm.Print_Titles" localSheetId="2">附件3!$4:$9</definedName>
    <definedName name="_xlnm.Print_Titles" localSheetId="7">附件8!$2:$5</definedName>
    <definedName name="_1302_唐山市" hidden="1">[1]内置数据!$AL$2:$AL$15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<sst xmlns="http://schemas.openxmlformats.org/spreadsheetml/2006/main" count="6697" uniqueCount="1558">
  <si>
    <t>附件1</t>
  </si>
  <si>
    <t/>
  </si>
  <si>
    <r>
      <rPr>
        <b/>
        <sz val="24"/>
        <color rgb="FF000000"/>
        <rFont val="宋体"/>
        <charset val="134"/>
      </rPr>
      <t>息烽县</t>
    </r>
    <r>
      <rPr>
        <b/>
        <sz val="24"/>
        <color rgb="FF000000"/>
        <rFont val="Calibri"/>
        <charset val="134"/>
      </rPr>
      <t>2025</t>
    </r>
    <r>
      <rPr>
        <b/>
        <sz val="24"/>
        <color rgb="FF000000"/>
        <rFont val="宋体"/>
        <charset val="134"/>
      </rPr>
      <t>年全县一般公共预算收支平衡调整表（草案）</t>
    </r>
  </si>
  <si>
    <t>单位：万元</t>
  </si>
  <si>
    <t>收入</t>
  </si>
  <si>
    <t>支出</t>
  </si>
  <si>
    <t>备注</t>
  </si>
  <si>
    <t>项目</t>
  </si>
  <si>
    <r>
      <rPr>
        <b/>
        <sz val="16"/>
        <rFont val="Calibri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Calibri"/>
        <charset val="134"/>
      </rPr>
      <t xml:space="preserve">
</t>
    </r>
    <r>
      <rPr>
        <b/>
        <sz val="16"/>
        <rFont val="宋体"/>
        <charset val="134"/>
      </rPr>
      <t>预算数</t>
    </r>
  </si>
  <si>
    <t>调增（减）金额</t>
  </si>
  <si>
    <r>
      <rPr>
        <b/>
        <sz val="16"/>
        <rFont val="宋体"/>
        <charset val="134"/>
      </rPr>
      <t>调整</t>
    </r>
    <r>
      <rPr>
        <b/>
        <sz val="16"/>
        <rFont val="Calibri"/>
        <charset val="134"/>
      </rPr>
      <t xml:space="preserve">
</t>
    </r>
    <r>
      <rPr>
        <b/>
        <sz val="16"/>
        <rFont val="宋体"/>
        <charset val="134"/>
      </rPr>
      <t>预算数</t>
    </r>
  </si>
  <si>
    <t>栏次</t>
  </si>
  <si>
    <t>1</t>
  </si>
  <si>
    <t>2</t>
  </si>
  <si>
    <t>3=1+2</t>
  </si>
  <si>
    <t>4</t>
  </si>
  <si>
    <t>5</t>
  </si>
  <si>
    <t>6</t>
  </si>
  <si>
    <t>7=5+6</t>
  </si>
  <si>
    <t>8</t>
  </si>
  <si>
    <t>一、本级收入合计</t>
  </si>
  <si>
    <t>一、本级支出合计</t>
  </si>
  <si>
    <t>二、地方政府一般债务收入</t>
  </si>
  <si>
    <t>二、地方政府一般债务还本支出</t>
  </si>
  <si>
    <t>三、上级补助收入</t>
  </si>
  <si>
    <t>三、补助下级支出</t>
  </si>
  <si>
    <t>四、下级上解收入</t>
  </si>
  <si>
    <t>四、上解上级支出</t>
  </si>
  <si>
    <t>五、调入资金</t>
  </si>
  <si>
    <t>五、地方政府一般债务转贷支出</t>
  </si>
  <si>
    <t>六、动用预算稳定调节基金</t>
  </si>
  <si>
    <t>六、安排预算稳定调节基金</t>
  </si>
  <si>
    <t>七、上年结转收入</t>
  </si>
  <si>
    <t>七、调出资金</t>
  </si>
  <si>
    <t>八、待偿债置换一般债券上年结余收入</t>
  </si>
  <si>
    <t>八、结转安排支出</t>
  </si>
  <si>
    <t>收入总计</t>
  </si>
  <si>
    <t>支出总计</t>
  </si>
  <si>
    <t>填报说明：调减金额用负数填列</t>
  </si>
  <si>
    <r>
      <rPr>
        <sz val="12"/>
        <rFont val="宋体"/>
        <charset val="134"/>
      </rPr>
      <t>附件</t>
    </r>
    <r>
      <rPr>
        <sz val="12"/>
        <rFont val="Calibri"/>
        <charset val="134"/>
      </rPr>
      <t>2</t>
    </r>
  </si>
  <si>
    <r>
      <rPr>
        <b/>
        <sz val="24"/>
        <rFont val="宋体"/>
        <charset val="134"/>
      </rPr>
      <t>息烽县</t>
    </r>
    <r>
      <rPr>
        <b/>
        <sz val="24"/>
        <rFont val="Calibri"/>
        <charset val="134"/>
      </rPr>
      <t>2025</t>
    </r>
    <r>
      <rPr>
        <b/>
        <sz val="24"/>
        <rFont val="宋体"/>
        <charset val="134"/>
      </rPr>
      <t>年全县一般公共预算收入预算调整表（草案）</t>
    </r>
  </si>
  <si>
    <t>代码</t>
  </si>
  <si>
    <t>名称</t>
  </si>
  <si>
    <r>
      <rPr>
        <b/>
        <sz val="14"/>
        <rFont val="Calibri"/>
        <charset val="134"/>
      </rPr>
      <t>2025</t>
    </r>
    <r>
      <rPr>
        <b/>
        <sz val="14"/>
        <rFont val="宋体"/>
        <charset val="134"/>
      </rPr>
      <t>年年初预算数</t>
    </r>
  </si>
  <si>
    <t>调整
预算数</t>
  </si>
  <si>
    <t>栏次关系</t>
  </si>
  <si>
    <t>3</t>
  </si>
  <si>
    <t>4=2+3</t>
  </si>
  <si>
    <t>101</t>
  </si>
  <si>
    <t>一、税收收入</t>
  </si>
  <si>
    <t>10101</t>
  </si>
  <si>
    <t>增值税</t>
  </si>
  <si>
    <t>10104</t>
  </si>
  <si>
    <t>企业所得税</t>
  </si>
  <si>
    <t>10105</t>
  </si>
  <si>
    <t>企业所得税退税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</si>
  <si>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</si>
  <si>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</si>
  <si>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</si>
  <si>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</si>
  <si>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</si>
  <si>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</si>
  <si>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</si>
  <si>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</si>
  <si>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</si>
  <si>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</si>
  <si>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</si>
  <si>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</si>
  <si>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</si>
  <si>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</si>
  <si>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</si>
  <si>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</si>
  <si>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</si>
  <si>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</si>
  <si>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</si>
  <si>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</si>
  <si>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</si>
  <si>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</si>
  <si>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</si>
  <si>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</si>
  <si>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</si>
  <si>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</si>
  <si>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</si>
  <si>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二、非税收入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</si>
  <si>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</si>
  <si>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</si>
  <si>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</si>
  <si>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</si>
  <si>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</si>
  <si>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</si>
  <si>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</si>
  <si>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</si>
  <si>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</si>
  <si>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</si>
  <si>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</si>
  <si>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</si>
  <si>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</si>
  <si>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</si>
  <si>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</si>
  <si>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</si>
  <si>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收入合计</t>
  </si>
  <si>
    <t>附件3</t>
  </si>
  <si>
    <r>
      <rPr>
        <b/>
        <sz val="22"/>
        <rFont val="宋体"/>
        <charset val="134"/>
      </rPr>
      <t>息烽县</t>
    </r>
    <r>
      <rPr>
        <b/>
        <sz val="22"/>
        <rFont val="Calibri"/>
        <charset val="134"/>
      </rPr>
      <t>2025</t>
    </r>
    <r>
      <rPr>
        <b/>
        <sz val="22"/>
        <rFont val="宋体"/>
        <charset val="134"/>
      </rPr>
      <t>年全县一般公共预算支出预算调整表（草案）</t>
    </r>
  </si>
  <si>
    <t>科目编码</t>
  </si>
  <si>
    <t>科目名称</t>
  </si>
  <si>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年预算数</t>
    </r>
  </si>
  <si>
    <t>调整预算数</t>
  </si>
  <si>
    <t>类</t>
  </si>
  <si>
    <t>款</t>
  </si>
  <si>
    <t>项</t>
  </si>
  <si>
    <t>一般公共预算支出合计</t>
  </si>
  <si>
    <t>201</t>
  </si>
  <si>
    <t>一般公共服务支出</t>
  </si>
  <si>
    <t>01</t>
  </si>
  <si>
    <t>人大事务</t>
  </si>
  <si>
    <t>行政运行</t>
  </si>
  <si>
    <t>02</t>
  </si>
  <si>
    <t>一般行政管理事务</t>
  </si>
  <si>
    <t>03</t>
  </si>
  <si>
    <t>机关服务</t>
  </si>
  <si>
    <t>04</t>
  </si>
  <si>
    <t>人大会议</t>
  </si>
  <si>
    <t>05</t>
  </si>
  <si>
    <t>人大立法</t>
  </si>
  <si>
    <t>06</t>
  </si>
  <si>
    <t>人大监督</t>
  </si>
  <si>
    <t>07</t>
  </si>
  <si>
    <t>人大代表履职能力提升</t>
  </si>
  <si>
    <t>08</t>
  </si>
  <si>
    <t>代表工作</t>
  </si>
  <si>
    <t>09</t>
  </si>
  <si>
    <t>人大信访工作</t>
  </si>
  <si>
    <t>50</t>
  </si>
  <si>
    <t>事业运行</t>
  </si>
  <si>
    <t>99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</si>
  <si>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</si>
  <si>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</si>
  <si>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</si>
  <si>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</si>
  <si>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</si>
  <si>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</si>
  <si>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</si>
  <si>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</si>
  <si>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</si>
  <si>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</si>
  <si>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</si>
  <si>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</si>
  <si>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</si>
  <si>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</si>
  <si>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</si>
  <si>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</si>
  <si>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</si>
  <si>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</si>
  <si>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</si>
  <si>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</si>
  <si>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</si>
  <si>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</si>
  <si>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</si>
  <si>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</si>
  <si>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</si>
  <si>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</si>
  <si>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</si>
  <si>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</si>
  <si>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</si>
  <si>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</si>
  <si>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</si>
  <si>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</si>
  <si>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</si>
  <si>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</si>
  <si>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10</t>
  </si>
  <si>
    <t>税收业务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</si>
  <si>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</si>
  <si>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</si>
  <si>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</si>
  <si>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</si>
  <si>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</si>
  <si>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</si>
  <si>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</si>
  <si>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口岸管理</t>
  </si>
  <si>
    <t>海关关务</t>
  </si>
  <si>
    <t>关税征管</t>
  </si>
  <si>
    <t>11</t>
  </si>
  <si>
    <t>海关监管</t>
  </si>
  <si>
    <t>12</t>
  </si>
  <si>
    <t>检验检疫</t>
  </si>
  <si>
    <t>其他海关事务支出</t>
  </si>
  <si>
    <t>纪检监察事务</t>
  </si>
  <si>
    <t>大案要案查处</t>
  </si>
  <si>
    <t>派驻派出机构</t>
  </si>
  <si>
    <t>巡视工作</t>
  </si>
  <si>
    <t>其他纪检监察事务支出</t>
  </si>
  <si>
    <t>13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</si>
  <si>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</si>
  <si>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</si>
  <si>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</si>
  <si>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</si>
  <si>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</si>
  <si>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</si>
  <si>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</si>
  <si>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14</t>
  </si>
  <si>
    <t>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</si>
  <si>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</si>
  <si>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</si>
  <si>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</si>
  <si>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</si>
  <si>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</si>
  <si>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</si>
  <si>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</si>
  <si>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>23</t>
  </si>
  <si>
    <t>民族事务</t>
  </si>
  <si>
    <t>民族工作专项</t>
  </si>
  <si>
    <t>其他民族事务支出</t>
  </si>
  <si>
    <t>25</t>
  </si>
  <si>
    <t>港澳台事务</t>
  </si>
  <si>
    <t>港澳事务</t>
  </si>
  <si>
    <t>台湾事务</t>
  </si>
  <si>
    <t>其他港澳台事务支出</t>
  </si>
  <si>
    <t>26</t>
  </si>
  <si>
    <t>档案事务</t>
  </si>
  <si>
    <t>档案馆</t>
  </si>
  <si>
    <t>其他档案事务支出</t>
  </si>
  <si>
    <t>28</t>
  </si>
  <si>
    <t>民主党派及工商联事务</t>
  </si>
  <si>
    <t>其他民主党派及工商联事务支出</t>
  </si>
  <si>
    <t>29</t>
  </si>
  <si>
    <t>群众团体事务</t>
  </si>
  <si>
    <t>工会事物</t>
  </si>
  <si>
    <t>其他群众团体事务支出</t>
  </si>
  <si>
    <t>31</t>
  </si>
  <si>
    <t>党委办公厅（室）及相关机构事务</t>
  </si>
  <si>
    <t>专项业务</t>
  </si>
  <si>
    <t>其他党委办公厅（室）及相关机构事务支出</t>
  </si>
  <si>
    <t>32</t>
  </si>
  <si>
    <t>组织事务</t>
  </si>
  <si>
    <t>公务员事务</t>
  </si>
  <si>
    <t>其他组织事务支出</t>
  </si>
  <si>
    <t>33</t>
  </si>
  <si>
    <t>宣传事务</t>
  </si>
  <si>
    <t>宣传管理</t>
  </si>
  <si>
    <t>其他宣传事务支出</t>
  </si>
  <si>
    <t>34</t>
  </si>
  <si>
    <t>统战事务</t>
  </si>
  <si>
    <t>宗教事务</t>
  </si>
  <si>
    <t>华侨事务</t>
  </si>
  <si>
    <t>其他统战事务支出</t>
  </si>
  <si>
    <t>35</t>
  </si>
  <si>
    <t>对外联络事务</t>
  </si>
  <si>
    <t>其他对外联络事务支出</t>
  </si>
  <si>
    <t>36</t>
  </si>
  <si>
    <t>其他共产党事务支出</t>
  </si>
  <si>
    <t>37</t>
  </si>
  <si>
    <t>网信事务</t>
  </si>
  <si>
    <t>信息安全事务</t>
  </si>
  <si>
    <t>其他网信事务支出</t>
  </si>
  <si>
    <t>38</t>
  </si>
  <si>
    <t>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</si>
  <si>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</si>
  <si>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</si>
  <si>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</si>
  <si>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</si>
  <si>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</si>
  <si>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</si>
  <si>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15</t>
  </si>
  <si>
    <t>质量安全监管</t>
  </si>
  <si>
    <t>16</t>
  </si>
  <si>
    <t>食品安全监管</t>
  </si>
  <si>
    <t>其他市场监督管理事务</t>
  </si>
  <si>
    <t>39</t>
  </si>
  <si>
    <t>社会工作事务</t>
  </si>
  <si>
    <t>其他社会工作事务支出</t>
  </si>
  <si>
    <t>40</t>
  </si>
  <si>
    <t>信访事务</t>
  </si>
  <si>
    <t>信访业务</t>
  </si>
  <si>
    <t>其他信访事务支出</t>
  </si>
  <si>
    <t>其他一般公共服务支出</t>
  </si>
  <si>
    <t>国家赔偿费用支出</t>
  </si>
  <si>
    <t>202</t>
  </si>
  <si>
    <t>外交支出</t>
  </si>
  <si>
    <t>外交管理事务</t>
  </si>
  <si>
    <t>其他外交管理事务支出</t>
  </si>
  <si>
    <t>驻外机构</t>
  </si>
  <si>
    <t>驻外使领馆（团、处）</t>
  </si>
  <si>
    <t>其他驻外机构支出</t>
  </si>
  <si>
    <t>对外援助</t>
  </si>
  <si>
    <t>援外优惠贷款贴息</t>
  </si>
  <si>
    <t>国际组织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</si>
  <si>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</si>
  <si>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</si>
  <si>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</si>
  <si>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</si>
  <si>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</si>
  <si>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</si>
  <si>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</si>
  <si>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</si>
  <si>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对外合作活动</t>
  </si>
  <si>
    <t>其他对外合作与交流支出</t>
  </si>
  <si>
    <t>对外宣传</t>
  </si>
  <si>
    <t>边界勘界联检</t>
  </si>
  <si>
    <t>边界勘界</t>
  </si>
  <si>
    <t>边界联检</t>
  </si>
  <si>
    <t>边界界桩维护</t>
  </si>
  <si>
    <t>其他支出</t>
  </si>
  <si>
    <t>国际发展合作</t>
  </si>
  <si>
    <t>其他国际发展合作支出</t>
  </si>
  <si>
    <t>其他外交支出</t>
  </si>
  <si>
    <t>203</t>
  </si>
  <si>
    <t>国防支出</t>
  </si>
  <si>
    <t>军费</t>
  </si>
  <si>
    <t>现役部队</t>
  </si>
  <si>
    <t>预备役部队</t>
  </si>
  <si>
    <t>其他军费支出</t>
  </si>
  <si>
    <t>国防科研事业</t>
  </si>
  <si>
    <t>专项工程</t>
  </si>
  <si>
    <t>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</si>
  <si>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</si>
  <si>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</si>
  <si>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</si>
  <si>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</si>
  <si>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</si>
  <si>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</si>
  <si>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</si>
  <si>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</si>
  <si>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204</t>
  </si>
  <si>
    <t>公共安全支出</t>
  </si>
  <si>
    <t>武装警察部队</t>
  </si>
  <si>
    <t>其他武装警察部队支出</t>
  </si>
  <si>
    <t>公安</t>
  </si>
  <si>
    <t>19</t>
  </si>
  <si>
    <t>20</t>
  </si>
  <si>
    <t>执法办案</t>
  </si>
  <si>
    <t>21</t>
  </si>
  <si>
    <t>特别业务</t>
  </si>
  <si>
    <t>22</t>
  </si>
  <si>
    <t>特勤业务</t>
  </si>
  <si>
    <t>移民事务</t>
  </si>
  <si>
    <t>其他公安支出</t>
  </si>
  <si>
    <t>国家安全</t>
  </si>
  <si>
    <t>安全业务</t>
  </si>
  <si>
    <t>其他国家安全支出</t>
  </si>
  <si>
    <t>检察</t>
  </si>
  <si>
    <t>“两房”建设</t>
  </si>
  <si>
    <t>检察监督</t>
  </si>
  <si>
    <t>其他检察支出</t>
  </si>
  <si>
    <t>法院</t>
  </si>
  <si>
    <t>案件审判</t>
  </si>
  <si>
    <t>案件执行</t>
  </si>
  <si>
    <t>“两庭”建设</t>
  </si>
  <si>
    <t>其他法院支出</t>
  </si>
  <si>
    <t>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</si>
  <si>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</si>
  <si>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</si>
  <si>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</si>
  <si>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</si>
  <si>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</si>
  <si>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</si>
  <si>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</si>
  <si>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</si>
  <si>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>监狱</t>
  </si>
  <si>
    <t>罪犯生活及医疗卫生</t>
  </si>
  <si>
    <t>监狱业务及罪犯改造</t>
  </si>
  <si>
    <t>狱政设施建设</t>
  </si>
  <si>
    <t>其他监狱支出</t>
  </si>
  <si>
    <t>强制隔离戒毒</t>
  </si>
  <si>
    <t>强制隔离戒毒人员生活</t>
  </si>
  <si>
    <t>强制隔离戒毒人员教育</t>
  </si>
  <si>
    <t>所政设施建设</t>
  </si>
  <si>
    <t>其他强制隔离戒毒支出</t>
  </si>
  <si>
    <t>国家保密</t>
  </si>
  <si>
    <t>保密技术</t>
  </si>
  <si>
    <t>保密管理</t>
  </si>
  <si>
    <t>其他国家保密支出</t>
  </si>
  <si>
    <t>缉私警察</t>
  </si>
  <si>
    <t>缉私业务</t>
  </si>
  <si>
    <t>其他缉私警察支出</t>
  </si>
  <si>
    <t>其他公共安全支出</t>
  </si>
  <si>
    <t>国家司法救助支出</t>
  </si>
  <si>
    <t>205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</si>
  <si>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</si>
  <si>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</si>
  <si>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</si>
  <si>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</si>
  <si>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</si>
  <si>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</si>
  <si>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</si>
  <si>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</si>
  <si>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</si>
  <si>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</si>
  <si>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</si>
  <si>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初等职业教育</t>
  </si>
  <si>
    <t>中等职业教育</t>
  </si>
  <si>
    <t>技校教育</t>
  </si>
  <si>
    <t>高等职业教育</t>
  </si>
  <si>
    <t>其他职业教育支出</t>
  </si>
  <si>
    <t>成人教育</t>
  </si>
  <si>
    <t>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</si>
  <si>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</si>
  <si>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</si>
  <si>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</si>
  <si>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</si>
  <si>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</si>
  <si>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广播电视学校</t>
  </si>
  <si>
    <t>教育电视台</t>
  </si>
  <si>
    <t>其他广播电视教育支出</t>
  </si>
  <si>
    <t>留学教育</t>
  </si>
  <si>
    <t>出国留学教育</t>
  </si>
  <si>
    <t>来华留学教育</t>
  </si>
  <si>
    <t>其他留学教育支出</t>
  </si>
  <si>
    <t>特殊教育</t>
  </si>
  <si>
    <t>特殊学校教育</t>
  </si>
  <si>
    <t>工读学校教育</t>
  </si>
  <si>
    <t>其他特殊教育支出</t>
  </si>
  <si>
    <t>进修及培训</t>
  </si>
  <si>
    <t>教师进修</t>
  </si>
  <si>
    <t>干部教育</t>
  </si>
  <si>
    <t>培训支出</t>
  </si>
  <si>
    <t>退役士兵能力提升</t>
  </si>
  <si>
    <t>其他进修及培训</t>
  </si>
  <si>
    <t>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</si>
  <si>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</si>
  <si>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</si>
  <si>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</si>
  <si>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</si>
  <si>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</si>
  <si>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</si>
  <si>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</si>
  <si>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206</t>
  </si>
  <si>
    <t>科学技术支出</t>
  </si>
  <si>
    <t>科学技术管理事务</t>
  </si>
  <si>
    <t>其他科学技术管理事务支出</t>
  </si>
  <si>
    <t>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</si>
  <si>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</si>
  <si>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</si>
  <si>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</si>
  <si>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</si>
  <si>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</si>
  <si>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</si>
  <si>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</si>
  <si>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</si>
  <si>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>应用研究</t>
  </si>
  <si>
    <t>社会公益研究</t>
  </si>
  <si>
    <t>高技术研究</t>
  </si>
  <si>
    <t>专项科研试制</t>
  </si>
  <si>
    <t>其他应用研究支出</t>
  </si>
  <si>
    <t>技术研究与开发</t>
  </si>
  <si>
    <t>科技成果转化与扩散</t>
  </si>
  <si>
    <t>共性技术研究与开发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</si>
  <si>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</si>
  <si>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</si>
  <si>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</si>
  <si>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</si>
  <si>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</si>
  <si>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</si>
  <si>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</si>
  <si>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</si>
  <si>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</si>
  <si>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</si>
  <si>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</si>
  <si>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</si>
  <si>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</si>
  <si>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</si>
  <si>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</si>
  <si>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</si>
  <si>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</si>
  <si>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国际交流与合作</t>
  </si>
  <si>
    <t>重大科技合作项目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</si>
  <si>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</si>
  <si>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</si>
  <si>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</si>
  <si>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</si>
  <si>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</si>
  <si>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</si>
  <si>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</si>
  <si>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核应急</t>
  </si>
  <si>
    <t>转制科研机构</t>
  </si>
  <si>
    <t>207</t>
  </si>
  <si>
    <t>文化旅游体育与传媒支出</t>
  </si>
  <si>
    <t>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</si>
  <si>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</si>
  <si>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</si>
  <si>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</si>
  <si>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</si>
  <si>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</si>
  <si>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</si>
  <si>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</si>
  <si>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</si>
  <si>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文化和旅游市场市场管理</t>
  </si>
  <si>
    <t>旅游宣传</t>
  </si>
  <si>
    <t>文化和旅游管理事务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</si>
  <si>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</si>
  <si>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</si>
  <si>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</si>
  <si>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</si>
  <si>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</si>
  <si>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</si>
  <si>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</si>
  <si>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</si>
  <si>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</si>
  <si>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</si>
  <si>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</si>
  <si>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</si>
  <si>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</si>
  <si>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</si>
  <si>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新闻出版电影</t>
  </si>
  <si>
    <t>新闻通讯</t>
  </si>
  <si>
    <t>出版发行</t>
  </si>
  <si>
    <t>版权管理</t>
  </si>
  <si>
    <t>电影</t>
  </si>
  <si>
    <t>其他新闻出版电影支出</t>
  </si>
  <si>
    <t>广播电视</t>
  </si>
  <si>
    <t>监测监管</t>
  </si>
  <si>
    <t>传输发射</t>
  </si>
  <si>
    <t>广播电视事务</t>
  </si>
  <si>
    <t>其他广播电视支出</t>
  </si>
  <si>
    <t>其他文化旅游体育与传媒支出</t>
  </si>
  <si>
    <t>宣传文化发展专项支出</t>
  </si>
  <si>
    <t>文化产业发展专项支出</t>
  </si>
  <si>
    <t>208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</si>
  <si>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</si>
  <si>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</si>
  <si>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</si>
  <si>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</si>
  <si>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</si>
  <si>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</si>
  <si>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</si>
  <si>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</si>
  <si>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</si>
  <si>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</si>
  <si>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</si>
  <si>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</si>
  <si>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</si>
  <si>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</si>
  <si>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</si>
  <si>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>民政管理事务</t>
  </si>
  <si>
    <t>社会组织管理</t>
  </si>
  <si>
    <t>行政区划和地名管理</t>
  </si>
  <si>
    <t>基层政权建设和社区治理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</si>
  <si>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</si>
  <si>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</si>
  <si>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</si>
  <si>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</si>
  <si>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</si>
  <si>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</si>
  <si>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</si>
  <si>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</si>
  <si>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</si>
  <si>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</si>
  <si>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</si>
  <si>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企业关闭破产补助</t>
  </si>
  <si>
    <t>厂办大集体改革补助</t>
  </si>
  <si>
    <t>其他企业改革发展补助</t>
  </si>
  <si>
    <t>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</si>
  <si>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</si>
  <si>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</si>
  <si>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</si>
  <si>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</si>
  <si>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</si>
  <si>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</si>
  <si>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</si>
  <si>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</si>
  <si>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</si>
  <si>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</si>
  <si>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</si>
  <si>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</si>
  <si>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</si>
  <si>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</si>
  <si>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</si>
  <si>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</si>
  <si>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</si>
  <si>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</si>
  <si>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</si>
  <si>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</si>
  <si>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</si>
  <si>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</si>
  <si>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</si>
  <si>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</si>
  <si>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</si>
  <si>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</si>
  <si>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</si>
  <si>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</si>
  <si>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</si>
  <si>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</si>
  <si>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</si>
  <si>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</si>
  <si>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</si>
  <si>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</si>
  <si>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</si>
  <si>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</si>
  <si>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</si>
  <si>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</si>
  <si>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</si>
  <si>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</si>
  <si>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</si>
  <si>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</si>
  <si>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</si>
  <si>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</si>
  <si>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</si>
  <si>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</si>
  <si>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</si>
  <si>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</si>
  <si>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</si>
  <si>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</si>
  <si>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24</t>
  </si>
  <si>
    <t>补充道路交通事故社会救助基金</t>
  </si>
  <si>
    <t>对道路交通事故社会救助基金的补助</t>
  </si>
  <si>
    <t>交强险罚款收入补助基金支出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</si>
  <si>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</si>
  <si>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</si>
  <si>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</si>
  <si>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</si>
  <si>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</si>
  <si>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</si>
  <si>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</si>
  <si>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>27</t>
  </si>
  <si>
    <t>财政对其他社会保险基金的补助</t>
  </si>
  <si>
    <t>财政对失业保险基金的补助</t>
  </si>
  <si>
    <t>财政对工伤保险基金的补助</t>
  </si>
  <si>
    <t>其他财政对社会保险基金的补助</t>
  </si>
  <si>
    <t>退役军人管理事务</t>
  </si>
  <si>
    <t>拥军优属</t>
  </si>
  <si>
    <t>军供保障</t>
  </si>
  <si>
    <t>其他退役军人事务管理支出</t>
  </si>
  <si>
    <t>30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</si>
  <si>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</si>
  <si>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</si>
  <si>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</si>
  <si>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</si>
  <si>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210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</si>
  <si>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</si>
  <si>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</si>
  <si>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</si>
  <si>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</si>
  <si>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</si>
  <si>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</si>
  <si>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</si>
  <si>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</si>
  <si>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</si>
  <si>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</si>
  <si>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</si>
  <si>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</si>
  <si>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</si>
  <si>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</si>
  <si>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</si>
  <si>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</si>
  <si>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</si>
  <si>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</si>
  <si>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</si>
  <si>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</si>
  <si>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</si>
  <si>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</si>
  <si>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</si>
  <si>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</si>
  <si>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</si>
  <si>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</si>
  <si>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</si>
  <si>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</si>
  <si>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</si>
  <si>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</si>
  <si>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</si>
  <si>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</si>
  <si>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</si>
  <si>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</si>
  <si>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>计划生育事务</t>
  </si>
  <si>
    <t>计划生育机构</t>
  </si>
  <si>
    <t>17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</si>
  <si>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</si>
  <si>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</si>
  <si>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</si>
  <si>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</si>
  <si>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</si>
  <si>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</si>
  <si>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</si>
  <si>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</si>
  <si>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</si>
  <si>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</si>
  <si>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</si>
  <si>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</si>
  <si>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</si>
  <si>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</si>
  <si>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</si>
  <si>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</si>
  <si>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</si>
  <si>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</si>
  <si>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</si>
  <si>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</si>
  <si>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</si>
  <si>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</si>
  <si>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老龄卫生健康事务</t>
  </si>
  <si>
    <t>中医药事务</t>
  </si>
  <si>
    <t>中医（民族医）药专项</t>
  </si>
  <si>
    <t>其他中医药事务支出</t>
  </si>
  <si>
    <t>18</t>
  </si>
  <si>
    <t>疾病预防控制事务</t>
  </si>
  <si>
    <t>其他疾病预防控制事务支出</t>
  </si>
  <si>
    <t>其他卫生健康支出</t>
  </si>
  <si>
    <t>211</t>
  </si>
  <si>
    <t>节能环保支出</t>
  </si>
  <si>
    <t>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</si>
  <si>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</si>
  <si>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</si>
  <si>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</si>
  <si>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</si>
  <si>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</si>
  <si>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</si>
  <si>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>环境监测与监察</t>
  </si>
  <si>
    <t>建设项目环评审查与监督</t>
  </si>
  <si>
    <t>核与辐射安全监督</t>
  </si>
  <si>
    <t>其他环境监测与监察支出</t>
  </si>
  <si>
    <t>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</si>
  <si>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</si>
  <si>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</si>
  <si>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</si>
  <si>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</si>
  <si>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</si>
  <si>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</si>
  <si>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</si>
  <si>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</si>
  <si>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>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</si>
  <si>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</si>
  <si>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</si>
  <si>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</si>
  <si>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</si>
  <si>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</si>
  <si>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</si>
  <si>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>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</si>
  <si>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</si>
  <si>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</si>
  <si>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</si>
  <si>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</si>
  <si>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</si>
  <si>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</si>
  <si>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>风沙荒漠治理</t>
  </si>
  <si>
    <t>京津风沙源治理工程建设</t>
  </si>
  <si>
    <t>其他风沙荒漠治理支出</t>
  </si>
  <si>
    <t>退牧还草</t>
  </si>
  <si>
    <t>退牧还草工程建设</t>
  </si>
  <si>
    <t>其他退牧还草支出</t>
  </si>
  <si>
    <t>已垦草原退耕还草</t>
  </si>
  <si>
    <t>能源节约利用</t>
  </si>
  <si>
    <t>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</si>
  <si>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</si>
  <si>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</si>
  <si>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</si>
  <si>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</si>
  <si>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</si>
  <si>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可再生能源</t>
  </si>
  <si>
    <t>循环经济</t>
  </si>
  <si>
    <t>能源管理事务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</si>
  <si>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</si>
  <si>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</si>
  <si>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</si>
  <si>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</si>
  <si>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</si>
  <si>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</si>
  <si>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212</t>
  </si>
  <si>
    <t>城乡社区支出</t>
  </si>
  <si>
    <t>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</si>
  <si>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</si>
  <si>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</si>
  <si>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</si>
  <si>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</si>
  <si>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</si>
  <si>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</si>
  <si>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</si>
  <si>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</si>
  <si>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</si>
  <si>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</si>
  <si>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</si>
  <si>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</si>
  <si>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</si>
  <si>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</si>
  <si>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213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</si>
  <si>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</si>
  <si>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</si>
  <si>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</si>
  <si>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</si>
  <si>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</si>
  <si>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</si>
  <si>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</si>
  <si>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</si>
  <si>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</si>
  <si>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</si>
  <si>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</si>
  <si>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</si>
  <si>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</si>
  <si>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</si>
  <si>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</si>
  <si>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</si>
  <si>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</si>
  <si>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</si>
  <si>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42</t>
  </si>
  <si>
    <t>乡村道路建设</t>
  </si>
  <si>
    <t>48</t>
  </si>
  <si>
    <t>渔业发展</t>
  </si>
  <si>
    <t>52</t>
  </si>
  <si>
    <t>对高校毕业生到基层任职补助</t>
  </si>
  <si>
    <t>53</t>
  </si>
  <si>
    <t>耕地建设与利用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</si>
  <si>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</si>
  <si>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</si>
  <si>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</si>
  <si>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</si>
  <si>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</si>
  <si>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</si>
  <si>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</si>
  <si>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</si>
  <si>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</si>
  <si>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</si>
  <si>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</si>
  <si>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</si>
  <si>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</si>
  <si>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</si>
  <si>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</si>
  <si>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</si>
  <si>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</si>
  <si>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</si>
  <si>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</si>
  <si>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</si>
  <si>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</si>
  <si>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</si>
  <si>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</si>
  <si>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</si>
  <si>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</si>
  <si>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</si>
  <si>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</si>
  <si>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</si>
  <si>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</si>
  <si>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</si>
  <si>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</si>
  <si>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</si>
  <si>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</si>
  <si>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</si>
  <si>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</si>
  <si>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</si>
  <si>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</si>
  <si>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</si>
  <si>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</si>
  <si>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</si>
  <si>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</si>
  <si>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</si>
  <si>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</si>
  <si>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</si>
  <si>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</si>
  <si>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</si>
  <si>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</si>
  <si>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</si>
  <si>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</si>
  <si>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</si>
  <si>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</si>
  <si>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</si>
  <si>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</si>
  <si>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</si>
  <si>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</si>
  <si>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</si>
  <si>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</si>
  <si>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</si>
  <si>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</si>
  <si>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</si>
  <si>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</si>
  <si>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</si>
  <si>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</si>
  <si>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</si>
  <si>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</si>
  <si>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</si>
  <si>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</si>
  <si>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化解其他公益性乡村债务支出</t>
  </si>
  <si>
    <t>214</t>
  </si>
  <si>
    <t>交通运输支出</t>
  </si>
  <si>
    <t>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</si>
  <si>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</si>
  <si>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</si>
  <si>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</si>
  <si>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</si>
  <si>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</si>
  <si>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</si>
  <si>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</si>
  <si>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</si>
  <si>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</si>
  <si>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</si>
  <si>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</si>
  <si>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</si>
  <si>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</si>
  <si>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</si>
  <si>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</si>
  <si>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</si>
  <si>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</si>
  <si>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</si>
  <si>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</si>
  <si>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</si>
  <si>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</si>
  <si>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</si>
  <si>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</si>
  <si>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</si>
  <si>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</si>
  <si>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</si>
  <si>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</si>
  <si>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</si>
  <si>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</si>
  <si>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</si>
  <si>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</si>
  <si>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</si>
  <si>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邮政业支出</t>
  </si>
  <si>
    <t>邮政普遍服务与特殊服务</t>
  </si>
  <si>
    <t>其他邮政业支出</t>
  </si>
  <si>
    <t>其他交通运输支出</t>
  </si>
  <si>
    <t>公共交通运营补助</t>
  </si>
  <si>
    <t>215</t>
  </si>
  <si>
    <t>资源勘探工业信息等支出</t>
  </si>
  <si>
    <t>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</si>
  <si>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</si>
  <si>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</si>
  <si>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</si>
  <si>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</si>
  <si>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</si>
  <si>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</si>
  <si>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</si>
  <si>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</si>
  <si>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</si>
  <si>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</si>
  <si>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</si>
  <si>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</si>
  <si>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</si>
  <si>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</si>
  <si>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</si>
  <si>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</si>
  <si>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</si>
  <si>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</si>
  <si>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</si>
  <si>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</si>
  <si>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其他建筑业支出</t>
  </si>
  <si>
    <t>工业和信息产业监管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</si>
  <si>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</si>
  <si>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</si>
  <si>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</si>
  <si>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</si>
  <si>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</si>
  <si>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其他工业和信息产业监管支出</t>
  </si>
  <si>
    <t>国有资产监管</t>
  </si>
  <si>
    <t>国有企业监事会专项</t>
  </si>
  <si>
    <t>中央企业专项管理</t>
  </si>
  <si>
    <t>其他国有资产监管支出</t>
  </si>
  <si>
    <t>支持中小企业发展和管理支出</t>
  </si>
  <si>
    <t>科技型中小企业技术创新基金</t>
  </si>
  <si>
    <t>中小企业发展专项</t>
  </si>
  <si>
    <t>减免房租补贴</t>
  </si>
  <si>
    <t>其他支持中小企业发展和管理支出</t>
  </si>
  <si>
    <t>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</si>
  <si>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</si>
  <si>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</si>
  <si>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</si>
  <si>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</si>
  <si>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216</t>
  </si>
  <si>
    <t>商业服务业等支出</t>
  </si>
  <si>
    <t>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</si>
  <si>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</si>
  <si>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</si>
  <si>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</si>
  <si>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</si>
  <si>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</si>
  <si>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涉外发展服务支出</t>
  </si>
  <si>
    <t>外商投资环境建设补助资金</t>
  </si>
  <si>
    <t>其他涉外发展服务支出</t>
  </si>
  <si>
    <t>其他商业服务业等支出</t>
  </si>
  <si>
    <t>服务业基础设施建设</t>
  </si>
  <si>
    <t>217</t>
  </si>
  <si>
    <t>金融支出</t>
  </si>
  <si>
    <t>金融部门行政支出</t>
  </si>
  <si>
    <t>安全防卫</t>
  </si>
  <si>
    <t>金融部门其他行政支出</t>
  </si>
  <si>
    <t>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</si>
  <si>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</si>
  <si>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</si>
  <si>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</si>
  <si>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</si>
  <si>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</si>
  <si>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</si>
  <si>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</si>
  <si>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</si>
  <si>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</si>
  <si>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</si>
  <si>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</si>
  <si>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</si>
  <si>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</si>
  <si>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</si>
  <si>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</si>
  <si>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>金融调控支出</t>
  </si>
  <si>
    <t>中央银行亏损补贴</t>
  </si>
  <si>
    <t>其他金融调控支出</t>
  </si>
  <si>
    <t>其他金融支出</t>
  </si>
  <si>
    <t>重点企业贷款贴息</t>
  </si>
  <si>
    <t>219</t>
  </si>
  <si>
    <t>援助其他地区支出</t>
  </si>
  <si>
    <t>一般公共服务</t>
  </si>
  <si>
    <t>教育</t>
  </si>
  <si>
    <t>文化旅游体育与传媒</t>
  </si>
  <si>
    <t>卫生健康</t>
  </si>
  <si>
    <t>节能环保</t>
  </si>
  <si>
    <t>交通运输</t>
  </si>
  <si>
    <t>住房保障</t>
  </si>
  <si>
    <t>220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</si>
  <si>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</si>
  <si>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</si>
  <si>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</si>
  <si>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</si>
  <si>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</si>
  <si>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</si>
  <si>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</si>
  <si>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</si>
  <si>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</si>
  <si>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</si>
  <si>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</si>
  <si>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</si>
  <si>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</si>
  <si>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</si>
  <si>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</si>
  <si>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</si>
  <si>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</si>
  <si>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</si>
  <si>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</si>
  <si>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</si>
  <si>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</si>
  <si>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</si>
  <si>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</si>
  <si>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</si>
  <si>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>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</si>
  <si>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</si>
  <si>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</si>
  <si>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</si>
  <si>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</si>
  <si>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</si>
  <si>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</si>
  <si>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</si>
  <si>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</si>
  <si>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</si>
  <si>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</si>
  <si>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</si>
  <si>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</si>
  <si>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221</t>
  </si>
  <si>
    <t>住房保障支出</t>
  </si>
  <si>
    <t>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</si>
  <si>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</si>
  <si>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</si>
  <si>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</si>
  <si>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</si>
  <si>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</si>
  <si>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</si>
  <si>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</si>
  <si>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</si>
  <si>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</si>
  <si>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保障性租赁住房</t>
  </si>
  <si>
    <t>配租型住房保障</t>
  </si>
  <si>
    <t>其他保障性安居工程支出</t>
  </si>
  <si>
    <t>住房改革支出</t>
  </si>
  <si>
    <t>住房公积金</t>
  </si>
  <si>
    <t>提租补贴</t>
  </si>
  <si>
    <t>购房补贴</t>
  </si>
  <si>
    <t>城乡社区住宅</t>
  </si>
  <si>
    <t>公有住房建设和维修改造支出</t>
  </si>
  <si>
    <t>住房公积金管理</t>
  </si>
  <si>
    <t>其他城乡社区住宅支出</t>
  </si>
  <si>
    <t>222</t>
  </si>
  <si>
    <t>粮油物资储备支出</t>
  </si>
  <si>
    <t>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</si>
  <si>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</si>
  <si>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</si>
  <si>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</si>
  <si>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</si>
  <si>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</si>
  <si>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</si>
  <si>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</si>
  <si>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</si>
  <si>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</si>
  <si>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</si>
  <si>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</si>
  <si>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</si>
  <si>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</si>
  <si>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>能源储备</t>
  </si>
  <si>
    <t>石油储备</t>
  </si>
  <si>
    <t>天然铀能源储备</t>
  </si>
  <si>
    <t>煤炭储备</t>
  </si>
  <si>
    <t>成品油储备</t>
  </si>
  <si>
    <t>天然气储备</t>
  </si>
  <si>
    <t>其他能源储备支出</t>
  </si>
  <si>
    <t>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</si>
  <si>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</si>
  <si>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</si>
  <si>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</si>
  <si>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</si>
  <si>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</si>
  <si>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</si>
  <si>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</si>
  <si>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</si>
  <si>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</si>
  <si>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</si>
  <si>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</si>
  <si>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</si>
  <si>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</si>
  <si>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</si>
  <si>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</si>
  <si>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</si>
  <si>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</si>
  <si>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</si>
  <si>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224</t>
  </si>
  <si>
    <t>灾害防治及应急管理支出</t>
  </si>
  <si>
    <t>应急管理事务</t>
  </si>
  <si>
    <t>灾害风险防治</t>
  </si>
  <si>
    <t>国务院安委员会专项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</si>
  <si>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</si>
  <si>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</si>
  <si>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</si>
  <si>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</si>
  <si>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</si>
  <si>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</si>
  <si>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</si>
  <si>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</si>
  <si>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</si>
  <si>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</si>
  <si>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</si>
  <si>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</si>
  <si>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</si>
  <si>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</si>
  <si>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</si>
  <si>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</si>
  <si>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</si>
  <si>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</si>
  <si>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</si>
  <si>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</si>
  <si>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</si>
  <si>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</si>
  <si>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</si>
  <si>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</si>
  <si>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</si>
  <si>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</si>
  <si>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</si>
  <si>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</si>
  <si>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</si>
  <si>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</si>
  <si>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>227</t>
  </si>
  <si>
    <t>预备费</t>
  </si>
  <si>
    <t>229</t>
  </si>
  <si>
    <t>年初预留</t>
  </si>
  <si>
    <t>230</t>
  </si>
  <si>
    <t>转移性支出</t>
  </si>
  <si>
    <t>返还性支出</t>
  </si>
  <si>
    <t>所得税基数返还支出</t>
  </si>
  <si>
    <t>成品油税费改革税收返还支出</t>
  </si>
  <si>
    <t>增值税税收返还支出</t>
  </si>
  <si>
    <t>消费税税收返还支出</t>
  </si>
  <si>
    <t>增值税“五五分享”税收返还支出</t>
  </si>
  <si>
    <t>其他返还性支出</t>
  </si>
  <si>
    <t>一般性转移支付</t>
  </si>
  <si>
    <t>体制补助支出</t>
  </si>
  <si>
    <t>均衡性转移支付支出</t>
  </si>
  <si>
    <t>县级基本财力保障机制奖补资金支出</t>
  </si>
  <si>
    <t>结算补助支出</t>
  </si>
  <si>
    <t>资源枯竭型城市转移支付补助支出</t>
  </si>
  <si>
    <t>企业事业单位划转补助支出</t>
  </si>
  <si>
    <t>产粮（油）大县奖励资金支出</t>
  </si>
  <si>
    <t>重点生态功能区转移支付支出</t>
  </si>
  <si>
    <t>固定数额补助支出</t>
  </si>
  <si>
    <t>革命老区转移支付支出</t>
  </si>
  <si>
    <t>民族地区转移支付支出</t>
  </si>
  <si>
    <t>边境地区转移支付支出</t>
  </si>
  <si>
    <t>欠发达地区转移支付支出</t>
  </si>
  <si>
    <t>41</t>
  </si>
  <si>
    <t>一般公共服务共同财政事权转移支付支出</t>
  </si>
  <si>
    <t>外交共同财政事权转移支付支出</t>
  </si>
  <si>
    <t>43</t>
  </si>
  <si>
    <t>国防共同财政事权转移支付支出</t>
  </si>
  <si>
    <t>44</t>
  </si>
  <si>
    <t>公共安全共同财政事权转移支付支出</t>
  </si>
  <si>
    <t>45</t>
  </si>
  <si>
    <t>教育共同财政事权转移支付支出</t>
  </si>
  <si>
    <t>46</t>
  </si>
  <si>
    <t>科学技术共同财政事权转移支付支出</t>
  </si>
  <si>
    <t>47</t>
  </si>
  <si>
    <t>文化旅游体育与传媒共同财政事权转移支付支出</t>
  </si>
  <si>
    <t>社会保障和就业共同财政事权转移支付支出</t>
  </si>
  <si>
    <t>49</t>
  </si>
  <si>
    <t>医疗卫生共同财政事权转移支付支出</t>
  </si>
  <si>
    <t>节能环保共同财政事权转移支付支出</t>
  </si>
  <si>
    <t>51</t>
  </si>
  <si>
    <t>城乡社区共同财政事权转移支付支出</t>
  </si>
  <si>
    <t>农林水共同财政事权转移支付支出</t>
  </si>
  <si>
    <t>交通运输共同财政事权转移支付支出</t>
  </si>
  <si>
    <t>54</t>
  </si>
  <si>
    <t>资源勘探工业信息等共同财政事权转移支付支出</t>
  </si>
  <si>
    <t>55</t>
  </si>
  <si>
    <t>商业服务业等共同财政事权转移支付支出</t>
  </si>
  <si>
    <t>56</t>
  </si>
  <si>
    <t>金融共同财政事权转移支付支出</t>
  </si>
  <si>
    <t>57</t>
  </si>
  <si>
    <t>自然资源海洋气象等共同财政事权转移支付支出</t>
  </si>
  <si>
    <t>58</t>
  </si>
  <si>
    <t>住房保障共同财政事权转移支付支出</t>
  </si>
  <si>
    <t>59</t>
  </si>
  <si>
    <t>粮油物资储备共同财政事权转移支付支出</t>
  </si>
  <si>
    <t>60</t>
  </si>
  <si>
    <t>灾害防治及应急管理共同财政事权转移支付支出</t>
  </si>
  <si>
    <t>69</t>
  </si>
  <si>
    <t>其他共同财政事权转移支付支出</t>
  </si>
  <si>
    <t>其他一般性转移支付支出</t>
  </si>
  <si>
    <t>专项转移支付</t>
  </si>
  <si>
    <t>外交</t>
  </si>
  <si>
    <t>国防</t>
  </si>
  <si>
    <t>公共安全</t>
  </si>
  <si>
    <t>科学技术</t>
  </si>
  <si>
    <t>社会保障和就业</t>
  </si>
  <si>
    <t>城乡社区</t>
  </si>
  <si>
    <t>农林水</t>
  </si>
  <si>
    <t>资源勘探工业信息等</t>
  </si>
  <si>
    <t>商业服务业等</t>
  </si>
  <si>
    <t>金融</t>
  </si>
  <si>
    <t>自然资源海洋气象等</t>
  </si>
  <si>
    <t>粮油物资储备</t>
  </si>
  <si>
    <t>灾害防治及应急管理</t>
  </si>
  <si>
    <t>上解支出</t>
  </si>
  <si>
    <t>体制上解支出</t>
  </si>
  <si>
    <t>专项上解支出</t>
  </si>
  <si>
    <t>调出资金</t>
  </si>
  <si>
    <t>年终结余</t>
  </si>
  <si>
    <t>一般公共预算年终结余</t>
  </si>
  <si>
    <t>债务转贷支出</t>
  </si>
  <si>
    <t>地方政府一般债券转贷支出</t>
  </si>
  <si>
    <t>地方政府向外国政府借款转贷支出</t>
  </si>
  <si>
    <t>地方政府向国际组织借款转贷支出</t>
  </si>
  <si>
    <t>地方政府其他一般债务转贷支出</t>
  </si>
  <si>
    <t>安排预算稳定调节基金</t>
  </si>
  <si>
    <t>补充预算周转金</t>
  </si>
  <si>
    <t>232</t>
  </si>
  <si>
    <t>债务付息支出</t>
  </si>
  <si>
    <t>中央政府国内债务付息支出</t>
  </si>
  <si>
    <t>中央政府国外债务付息支出</t>
  </si>
  <si>
    <t>中央政府境外发行主权债券付息支出</t>
  </si>
  <si>
    <t>中央政府向外国政府借款付息支出</t>
  </si>
  <si>
    <t>中央政府向国际金融组织借款付息支出</t>
  </si>
  <si>
    <t>中央政府其他国外借款付息支出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</si>
  <si>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</si>
  <si>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</si>
  <si>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</si>
  <si>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</si>
  <si>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</si>
  <si>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233</t>
  </si>
  <si>
    <t>债务发行费用支出</t>
  </si>
  <si>
    <t>中央政府国内债务发行费用支出</t>
  </si>
  <si>
    <t>中央政府国外债务发行费用支出</t>
  </si>
  <si>
    <t>地方政府一般债务发行费用支出</t>
  </si>
  <si>
    <t>附件4</t>
  </si>
  <si>
    <r>
      <rPr>
        <b/>
        <sz val="24"/>
        <color rgb="FF000000"/>
        <rFont val="宋体"/>
        <charset val="134"/>
      </rPr>
      <t>息烽县</t>
    </r>
    <r>
      <rPr>
        <b/>
        <sz val="24"/>
        <color rgb="FF000000"/>
        <rFont val="Calibri"/>
        <charset val="134"/>
      </rPr>
      <t>2025</t>
    </r>
    <r>
      <rPr>
        <b/>
        <sz val="24"/>
        <color rgb="FF000000"/>
        <rFont val="宋体"/>
        <charset val="134"/>
      </rPr>
      <t>年县本级一般公共预算收支平衡调整表（草案）</t>
    </r>
  </si>
  <si>
    <t>六、调出资金</t>
  </si>
  <si>
    <t>七、结转安排支出</t>
  </si>
  <si>
    <t>八、安排预算稳定调节基金</t>
  </si>
  <si>
    <t>附件5</t>
  </si>
  <si>
    <r>
      <rPr>
        <b/>
        <sz val="24"/>
        <rFont val="宋体"/>
        <charset val="134"/>
      </rPr>
      <t>息烽县</t>
    </r>
    <r>
      <rPr>
        <b/>
        <sz val="24"/>
        <rFont val="Calibri"/>
        <charset val="134"/>
      </rPr>
      <t>2025</t>
    </r>
    <r>
      <rPr>
        <b/>
        <sz val="24"/>
        <rFont val="宋体"/>
        <charset val="134"/>
      </rPr>
      <t>年县本级一般公共预算收入预算调整表（草案）</t>
    </r>
  </si>
  <si>
    <r>
      <rPr>
        <b/>
        <sz val="14"/>
        <rFont val="Calibri"/>
        <charset val="134"/>
      </rPr>
      <t>2025</t>
    </r>
    <r>
      <rPr>
        <b/>
        <sz val="14"/>
        <rFont val="微软雅黑"/>
        <charset val="134"/>
      </rPr>
      <t>年年初预算数</t>
    </r>
  </si>
  <si>
    <t>附件6</t>
  </si>
  <si>
    <t>息烽县2025年通过新增一般债券新增安排支出项目情况表</t>
  </si>
  <si>
    <t>序号</t>
  </si>
  <si>
    <t>项目名称</t>
  </si>
  <si>
    <t>项目内容</t>
  </si>
  <si>
    <t>项目类别</t>
  </si>
  <si>
    <t>项目是否开工</t>
  </si>
  <si>
    <t>职能部门</t>
  </si>
  <si>
    <t>省级主管部门</t>
  </si>
  <si>
    <t>年初预算安排额度</t>
  </si>
  <si>
    <t>使用新增一般债券安排额度</t>
  </si>
  <si>
    <t>合计</t>
  </si>
  <si>
    <t>G210息烽集中营至黎安公路改扩建工程</t>
  </si>
  <si>
    <t>总投资约19.5368亿元，项目总长10.8公里，主线全长8.34km，道路等级为城市主干道，K0+000-K2+755段路基宽度40米，K2+755-终点路基宽度34米，其中新萝支线全长2.46km，路基宽度30米，双向6车道，设计时速60km/h，包含道路、桥涵、隧道、排水与管综、照明、交通、绿化工程。</t>
  </si>
  <si>
    <t>基础设施建设</t>
  </si>
  <si>
    <t>是</t>
  </si>
  <si>
    <t>交通局</t>
  </si>
  <si>
    <t>交通厅</t>
  </si>
  <si>
    <t>贵阳市息烽县清沙河水库</t>
  </si>
  <si>
    <t>小（一）型、总库容361万立方米，年供水量426万立方米，新建大坝及附属设施</t>
  </si>
  <si>
    <t>水务局</t>
  </si>
  <si>
    <t>水务厅</t>
  </si>
  <si>
    <t>息烽县黑神庙中学（第三中学）项目</t>
  </si>
  <si>
    <t>教学楼、行政楼、实验楼、图书室、报告厅（车库）、体育馆（内含食堂及设备）、男生宿舍、女生宿舍、教师宿舍、主席台及主次校门等</t>
  </si>
  <si>
    <t>教育局</t>
  </si>
  <si>
    <t>教育厅</t>
  </si>
  <si>
    <t>附件7</t>
  </si>
  <si>
    <r>
      <rPr>
        <b/>
        <sz val="24"/>
        <color rgb="FF000000"/>
        <rFont val="宋体"/>
        <charset val="134"/>
      </rPr>
      <t>息烽县</t>
    </r>
    <r>
      <rPr>
        <b/>
        <sz val="24"/>
        <color rgb="FF000000"/>
        <rFont val="Calibri"/>
        <charset val="134"/>
      </rPr>
      <t>2025</t>
    </r>
    <r>
      <rPr>
        <b/>
        <sz val="24"/>
        <color rgb="FF000000"/>
        <rFont val="宋体"/>
        <charset val="134"/>
      </rPr>
      <t>年县本级政府性基金收支平衡调整表（草案）</t>
    </r>
  </si>
  <si>
    <t>2025年
预算数</t>
  </si>
  <si>
    <t>二、地方政府专项债务转贷收入</t>
  </si>
  <si>
    <t>二、地方政府专项债务还本支出</t>
  </si>
  <si>
    <t>四、地方政府专项债务转贷支出</t>
  </si>
  <si>
    <t>五、调出资金</t>
  </si>
  <si>
    <t>六、上年结转收入</t>
  </si>
  <si>
    <t>六、结转安排支出</t>
  </si>
  <si>
    <t>七、上解支出</t>
  </si>
  <si>
    <t>附件8</t>
  </si>
  <si>
    <r>
      <rPr>
        <b/>
        <sz val="24"/>
        <rFont val="宋体"/>
        <charset val="134"/>
      </rPr>
      <t>息烽县</t>
    </r>
    <r>
      <rPr>
        <b/>
        <sz val="24"/>
        <rFont val="Calibri"/>
        <charset val="134"/>
      </rPr>
      <t>2025</t>
    </r>
    <r>
      <rPr>
        <b/>
        <sz val="24"/>
        <rFont val="宋体"/>
        <charset val="134"/>
      </rPr>
      <t>年县本级政府性基金预算收入预算调整表（草案）</t>
    </r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</si>
  <si>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年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预算数</t>
    </r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</si>
  <si>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</si>
  <si>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</si>
  <si>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</si>
  <si>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</si>
  <si>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</si>
  <si>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</si>
  <si>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</si>
  <si>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</si>
  <si>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</si>
  <si>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</si>
  <si>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</si>
  <si>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七、大中型水库库区基金收入</t>
  </si>
  <si>
    <t>八、彩票公益金收入</t>
  </si>
  <si>
    <t>福利彩票公益金收入</t>
  </si>
  <si>
    <t>体育彩票公益金收入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</si>
  <si>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</si>
  <si>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</si>
  <si>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</si>
  <si>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</si>
  <si>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</si>
  <si>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</si>
  <si>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福利彩票销售机构的业务费用</t>
  </si>
  <si>
    <t>体育彩票销售机构的业务费用</t>
  </si>
  <si>
    <t>彩票兑奖周转金</t>
  </si>
  <si>
    <t>彩票发行销售风险基金</t>
  </si>
  <si>
    <t>彩票市场调控资金收入</t>
  </si>
  <si>
    <t>十五、其他政府性基金收入</t>
  </si>
  <si>
    <t>十六、专项债券对应项目专项收入</t>
  </si>
  <si>
    <t>转移性收入</t>
  </si>
  <si>
    <t>政府性基金补助收入</t>
  </si>
  <si>
    <t>政府性基金上解收入</t>
  </si>
  <si>
    <t>上年结余收入</t>
  </si>
  <si>
    <t>调入资金</t>
  </si>
  <si>
    <t>其中：地方政府性基金调入专项收入</t>
  </si>
  <si>
    <t>地方政府专项债务收入</t>
  </si>
  <si>
    <t>地方政府专项债务转贷收入</t>
  </si>
  <si>
    <t>附件9</t>
  </si>
  <si>
    <r>
      <rPr>
        <b/>
        <sz val="24"/>
        <rFont val="宋体"/>
        <charset val="134"/>
      </rPr>
      <t>息烽县</t>
    </r>
    <r>
      <rPr>
        <b/>
        <sz val="24"/>
        <rFont val="Calibri"/>
        <charset val="134"/>
      </rPr>
      <t>2025</t>
    </r>
    <r>
      <rPr>
        <b/>
        <sz val="24"/>
        <rFont val="宋体"/>
        <charset val="134"/>
      </rPr>
      <t>年县本级政府性基金预算支出预算调整表（草案）</t>
    </r>
  </si>
  <si>
    <r>
      <rPr>
        <b/>
        <sz val="14"/>
        <rFont val="宋体"/>
        <charset val="134"/>
      </rPr>
      <t>预算</t>
    </r>
    <r>
      <rPr>
        <b/>
        <sz val="14"/>
        <rFont val="Calibri"/>
        <charset val="134"/>
      </rPr>
      <t xml:space="preserve">
</t>
    </r>
    <r>
      <rPr>
        <b/>
        <sz val="14"/>
        <rFont val="宋体"/>
        <charset val="134"/>
      </rPr>
      <t>调整数</t>
    </r>
  </si>
  <si>
    <t>政府性基金支出合计</t>
  </si>
  <si>
    <t>一、文化旅游体育与传媒支出</t>
  </si>
  <si>
    <t>国家电影事业发展专项资金安排的支出</t>
  </si>
  <si>
    <t>旅游发展基金支出</t>
  </si>
  <si>
    <t>国家电影事业发展专项资金对应专项债务收入安排的支出</t>
  </si>
  <si>
    <t>二、社会保障和就业支出</t>
  </si>
  <si>
    <t>超长期特别国债安排得支出</t>
  </si>
  <si>
    <t>三、节能环保支出</t>
  </si>
  <si>
    <t>可再生能源电价附加收入安排的支出</t>
  </si>
  <si>
    <t>废弃电器电子产品处理基金支出</t>
  </si>
  <si>
    <t>四、城乡社区支出</t>
  </si>
  <si>
    <t>国有土地使用权出让收入安排的支出</t>
  </si>
  <si>
    <t>国有土地收益基金安排的支出</t>
  </si>
  <si>
    <t>农业土地开发资金安排的支出</t>
  </si>
  <si>
    <t>城市基础设施配套费安排的支出</t>
  </si>
  <si>
    <t>污水处理费安排的支出</t>
  </si>
  <si>
    <t>土地储备专项债券收入安排的支出</t>
  </si>
  <si>
    <t>棚户区改造专项债券收入安排的支出</t>
  </si>
  <si>
    <t>城市基础设施配套费对应专项债务收入安排的支出</t>
  </si>
  <si>
    <t>污水处理费对应专项债务收入安排的支出</t>
  </si>
  <si>
    <t>国有土地使用权出让收入对应专项债务收入安排的支出</t>
  </si>
  <si>
    <t>超长期特别国债安排的支出</t>
  </si>
  <si>
    <t>五、农林水支出</t>
  </si>
  <si>
    <t>大中型水库库区基金安排的支出</t>
  </si>
  <si>
    <t>大中型水库库区基金对应专项债务收入安排的支出</t>
  </si>
  <si>
    <t>大中型水库移民后期扶持基金支出</t>
  </si>
  <si>
    <r>
      <rPr>
        <sz val="11"/>
        <rFont val="宋体"/>
        <charset val="134"/>
      </rPr>
      <t>小</t>
    </r>
    <r>
      <rPr>
        <sz val="11"/>
        <rFont val="微软雅黑"/>
        <charset val="134"/>
      </rPr>
      <t>型水库移民后期扶持基金支出</t>
    </r>
  </si>
  <si>
    <t>国家重大水利工程建设基金安排的支出</t>
  </si>
  <si>
    <t>国家重大水利工程建设基金对应专项债务收入安排的支出</t>
  </si>
  <si>
    <t>六、交通运输支出</t>
  </si>
  <si>
    <t>海南省高等级公路车辆通行附加费安排的支出</t>
  </si>
  <si>
    <t>车辆通行费安排的支出</t>
  </si>
  <si>
    <t>铁路建设基金支出</t>
  </si>
  <si>
    <t>船舶油污损害赔偿基金支出</t>
  </si>
  <si>
    <t>民航发展基金支出</t>
  </si>
  <si>
    <t>海南省高等级公路车辆通行附加费对应专项债务收入安排的支出</t>
  </si>
  <si>
    <t>政府收费公路专项债券收入安排的支出</t>
  </si>
  <si>
    <t>车辆通行费对应专项债务收入安排的支出</t>
  </si>
  <si>
    <t>七、资源勘探工业信息等支出</t>
  </si>
  <si>
    <t>八、粮油物资储备支出</t>
  </si>
  <si>
    <t>九、其他支出</t>
  </si>
  <si>
    <t>其他政府性基金及对应专项债务收入安排的支出</t>
  </si>
  <si>
    <t>彩票发行销售机构业务费安排的支出</t>
  </si>
  <si>
    <t>彩票公益金安排的支出</t>
  </si>
  <si>
    <t>十、债务付息支出</t>
  </si>
  <si>
    <t>十一、债务发行费用支出</t>
  </si>
  <si>
    <t>十二、抗疫特别国债安排的支出</t>
  </si>
  <si>
    <t>附件10</t>
  </si>
  <si>
    <t>息烽县2025年新增地方政府专项债券资金安排表</t>
  </si>
  <si>
    <t>所属地区</t>
  </si>
  <si>
    <t>项目类型</t>
  </si>
  <si>
    <t>项目主管部门</t>
  </si>
  <si>
    <t>债券性质</t>
  </si>
  <si>
    <t>债券规模</t>
  </si>
  <si>
    <t>息烽县</t>
  </si>
  <si>
    <t>特殊专项债</t>
  </si>
  <si>
    <t>贵州省工业和信息化厅</t>
  </si>
  <si>
    <t>专项债券</t>
  </si>
  <si>
    <r>
      <rPr>
        <sz val="12"/>
        <rFont val="宋体"/>
        <charset val="134"/>
      </rPr>
      <t>附件</t>
    </r>
    <r>
      <rPr>
        <sz val="12"/>
        <rFont val="Calibri"/>
        <charset val="134"/>
      </rPr>
      <t>11</t>
    </r>
  </si>
  <si>
    <r>
      <rPr>
        <b/>
        <sz val="24"/>
        <color rgb="FF000000"/>
        <rFont val="宋体"/>
        <charset val="134"/>
      </rPr>
      <t>息烽县</t>
    </r>
    <r>
      <rPr>
        <b/>
        <sz val="24"/>
        <color rgb="FF000000"/>
        <rFont val="Calibri"/>
        <charset val="134"/>
      </rPr>
      <t>2025</t>
    </r>
    <r>
      <rPr>
        <b/>
        <sz val="24"/>
        <color rgb="FF000000"/>
        <rFont val="宋体"/>
        <charset val="134"/>
      </rPr>
      <t>年县本级国有资本预算平衡调整表（草案）</t>
    </r>
  </si>
  <si>
    <t>二、上级补助收入</t>
  </si>
  <si>
    <t>二、补助下级支出</t>
  </si>
  <si>
    <t>三、上年结转收入</t>
  </si>
  <si>
    <t>三、调出资金</t>
  </si>
  <si>
    <t>四、结转安排支出</t>
  </si>
  <si>
    <r>
      <rPr>
        <sz val="12"/>
        <color rgb="FF000000"/>
        <rFont val="宋体"/>
        <charset val="134"/>
      </rPr>
      <t>附件</t>
    </r>
    <r>
      <rPr>
        <sz val="12"/>
        <color rgb="FF000000"/>
        <rFont val="Calibri"/>
        <charset val="134"/>
      </rPr>
      <t>12</t>
    </r>
  </si>
  <si>
    <r>
      <rPr>
        <b/>
        <sz val="24"/>
        <color rgb="FF000000"/>
        <rFont val="宋体"/>
        <charset val="134"/>
      </rPr>
      <t>息烽县</t>
    </r>
    <r>
      <rPr>
        <b/>
        <sz val="24"/>
        <color rgb="FF000000"/>
        <rFont val="Calibri"/>
        <charset val="134"/>
      </rPr>
      <t>2025</t>
    </r>
    <r>
      <rPr>
        <b/>
        <sz val="24"/>
        <color rgb="FF000000"/>
        <rFont val="宋体"/>
        <charset val="134"/>
      </rPr>
      <t>年县本级国有资本经营收入预算调整表（草案）</t>
    </r>
  </si>
  <si>
    <r>
      <rPr>
        <b/>
        <sz val="14"/>
        <rFont val="宋体"/>
        <charset val="134"/>
      </rPr>
      <t>年初</t>
    </r>
    <r>
      <rPr>
        <b/>
        <sz val="14"/>
        <rFont val="Calibri"/>
        <charset val="134"/>
      </rPr>
      <t xml:space="preserve">
</t>
    </r>
    <r>
      <rPr>
        <b/>
        <sz val="14"/>
        <rFont val="宋体"/>
        <charset val="134"/>
      </rPr>
      <t>预算数</t>
    </r>
  </si>
  <si>
    <t>变动后预算数</t>
  </si>
  <si>
    <t>1030601</t>
  </si>
  <si>
    <t>一、利润收入</t>
  </si>
  <si>
    <t>103060103</t>
  </si>
  <si>
    <t>烟草企业利润收入</t>
  </si>
  <si>
    <t>103060104</t>
  </si>
  <si>
    <t>石油石化企业利润收入</t>
  </si>
  <si>
    <t>103060105</t>
  </si>
  <si>
    <t>电力企业利润收入</t>
  </si>
  <si>
    <t>103060106</t>
  </si>
  <si>
    <t>电信企业利润收入</t>
  </si>
  <si>
    <t>103060107</t>
  </si>
  <si>
    <t>煤炭企业利润收入</t>
  </si>
  <si>
    <t>103060108</t>
  </si>
  <si>
    <t>有色冶金采掘企业利润收入</t>
  </si>
  <si>
    <t>103060109</t>
  </si>
  <si>
    <t>钢铁企业利润收入</t>
  </si>
  <si>
    <t>103060112</t>
  </si>
  <si>
    <t>化工企业利润收入</t>
  </si>
  <si>
    <t>103060113</t>
  </si>
  <si>
    <t>运输企业利润收入</t>
  </si>
  <si>
    <t>103060114</t>
  </si>
  <si>
    <t>电子企业利润收入</t>
  </si>
  <si>
    <t>103060115</t>
  </si>
  <si>
    <t>机械企业利润收入</t>
  </si>
  <si>
    <t>103060116</t>
  </si>
  <si>
    <t>投资服务企业利润收入</t>
  </si>
  <si>
    <t>103060117</t>
  </si>
  <si>
    <t>纺织轻工企业利润收入</t>
  </si>
  <si>
    <t>103060118</t>
  </si>
  <si>
    <t>贸易企业利润收入</t>
  </si>
  <si>
    <t>103060119</t>
  </si>
  <si>
    <t>建筑施工企业利润收入</t>
  </si>
  <si>
    <t>103060120</t>
  </si>
  <si>
    <t>房地产企业利润收入</t>
  </si>
  <si>
    <t>103060121</t>
  </si>
  <si>
    <t>建材企业利润收入</t>
  </si>
  <si>
    <t>103060122</t>
  </si>
  <si>
    <t>境外企业利润收入</t>
  </si>
  <si>
    <t>103060123</t>
  </si>
  <si>
    <t>对外合作企业利润收入</t>
  </si>
  <si>
    <t>103060124</t>
  </si>
  <si>
    <t>医药企业利润收入</t>
  </si>
  <si>
    <t>103060125</t>
  </si>
  <si>
    <t>农林牧渔企业利润收入</t>
  </si>
  <si>
    <t>103060126</t>
  </si>
  <si>
    <t>邮政企业利润收入</t>
  </si>
  <si>
    <t>103060127</t>
  </si>
  <si>
    <t>军工企业利润收入</t>
  </si>
  <si>
    <t>103060128</t>
  </si>
  <si>
    <t>转制科研院所利润收入</t>
  </si>
  <si>
    <t>103060129</t>
  </si>
  <si>
    <t>地质勘查企业利润收入</t>
  </si>
  <si>
    <t>103060130</t>
  </si>
  <si>
    <t>卫生体育福利企业利润收入</t>
  </si>
  <si>
    <t>103060131</t>
  </si>
  <si>
    <t>教育文化广播企业利润收入</t>
  </si>
  <si>
    <t>103060132</t>
  </si>
  <si>
    <t>科学研究企业利润收入</t>
  </si>
  <si>
    <t>103060133</t>
  </si>
  <si>
    <t>机关社团所属企业利润收入</t>
  </si>
  <si>
    <t>103060134</t>
  </si>
  <si>
    <t>金融企业利润收入</t>
  </si>
  <si>
    <t>103060198</t>
  </si>
  <si>
    <t>其他国有资本经营预算企业利润收入</t>
  </si>
  <si>
    <t>1030602</t>
  </si>
  <si>
    <t>二、股利、股息收入</t>
  </si>
  <si>
    <t>103060202</t>
  </si>
  <si>
    <t>国有控股公司股利、股息收入</t>
  </si>
  <si>
    <t>103060203</t>
  </si>
  <si>
    <t>国有参股公司股利、股息收入</t>
  </si>
  <si>
    <t>103060204</t>
  </si>
  <si>
    <t>金融企业股利、股息收入</t>
  </si>
  <si>
    <t>103060298</t>
  </si>
  <si>
    <t>其他国有资本经营预算企业股利、股息收入</t>
  </si>
  <si>
    <t>1030603</t>
  </si>
  <si>
    <t>三、产权转让收入</t>
  </si>
  <si>
    <t>103060301</t>
  </si>
  <si>
    <t>国有股减持收入</t>
  </si>
  <si>
    <t>103060304</t>
  </si>
  <si>
    <t>国有股权、股份转让收入</t>
  </si>
  <si>
    <t>103060305</t>
  </si>
  <si>
    <t>国有独资企业产权转让收入</t>
  </si>
  <si>
    <t>103060307</t>
  </si>
  <si>
    <t>金融企业产权转让收入</t>
  </si>
  <si>
    <t>103060398</t>
  </si>
  <si>
    <t>其他国有资本经营预算企业产权转让收入</t>
  </si>
  <si>
    <t>1030604</t>
  </si>
  <si>
    <t>四、清算收入</t>
  </si>
  <si>
    <t>103060401</t>
  </si>
  <si>
    <t>国有股权、股份清算收入</t>
  </si>
  <si>
    <t>103060402</t>
  </si>
  <si>
    <t>国有独资企业清算收入</t>
  </si>
  <si>
    <t>103060498</t>
  </si>
  <si>
    <t>其他国有资本预算企业清算收入</t>
  </si>
  <si>
    <t>1030698</t>
  </si>
  <si>
    <t>五、其他国有资本经营预算收入</t>
  </si>
  <si>
    <t>国有资本经营预算本级收入小计</t>
  </si>
  <si>
    <t>国有资本经营预算转移支付收入</t>
  </si>
  <si>
    <t>国有资本经营预算上解收入</t>
  </si>
  <si>
    <t>国有资本经营预算上年结余收入</t>
  </si>
  <si>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Calibri"/>
        <charset val="134"/>
      </rPr>
      <t>13</t>
    </r>
  </si>
  <si>
    <t>息烽县2025年县本级国有资本经营支出预算调整表（草案）</t>
  </si>
  <si>
    <t>科目代码</t>
  </si>
  <si>
    <t>预算调整数</t>
  </si>
  <si>
    <t>22301</t>
  </si>
  <si>
    <t>国有资本经营预算支出</t>
  </si>
  <si>
    <t>2230101</t>
  </si>
  <si>
    <t>厂办大集体改革之初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</si>
  <si>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</si>
  <si>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</si>
  <si>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</si>
  <si>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</si>
  <si>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</si>
  <si>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</si>
  <si>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</si>
  <si>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</si>
  <si>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</si>
  <si>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</si>
  <si>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</si>
  <si>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</si>
  <si>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</si>
  <si>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</si>
  <si>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2230109</t>
  </si>
  <si>
    <t>金融企业改革性支出</t>
  </si>
  <si>
    <t>2230199</t>
  </si>
  <si>
    <t>其他解决历史遗留问题及改革成本支出</t>
  </si>
  <si>
    <t>22302</t>
  </si>
  <si>
    <t>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</si>
  <si>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</si>
  <si>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</si>
  <si>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</si>
  <si>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</si>
  <si>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</si>
  <si>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</si>
  <si>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</si>
  <si>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</si>
  <si>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</si>
  <si>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</si>
  <si>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</si>
  <si>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</si>
  <si>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</si>
  <si>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</si>
  <si>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2230208</t>
  </si>
  <si>
    <t>金融企业资本性支出</t>
  </si>
  <si>
    <t>2230299</t>
  </si>
  <si>
    <t>其他国有企业资本金注入</t>
  </si>
  <si>
    <t>22303</t>
  </si>
  <si>
    <t>国有企业政策性补贴</t>
  </si>
  <si>
    <t>2230301</t>
  </si>
  <si>
    <t>22399</t>
  </si>
  <si>
    <t>其他国有资本经营预算支出</t>
  </si>
  <si>
    <t>2239999</t>
  </si>
  <si>
    <t>国有资本经营预算本级支出合计</t>
  </si>
  <si>
    <t>国有资本经营预算转移支付支出</t>
  </si>
  <si>
    <t>国有资本经营预算上解支出</t>
  </si>
  <si>
    <t>国有资本经营预算调出资金</t>
  </si>
  <si>
    <t>国有资本经营预算年终结余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</si>
</sst>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0.00"/>
    <numFmt numFmtId="177" formatCode="0_ "/>
    <numFmt numFmtId="178" formatCode="0.00_ "/>
    <numFmt numFmtId="179" formatCode="0.000000000000000_ "/>
    <numFmt numFmtId="180" formatCode="#,##0_ "/>
    <numFmt numFmtId="181" formatCode="#,##0.00_ "/>
    <numFmt numFmtId="182" formatCode="#,##0.000000000000000_ "/>
    <numFmt numFmtId="183" formatCode="#,##0.00000000000_ "/>
    <numFmt numFmtId="184" formatCode="#0.00"/>
  </numFmts>
  <fonts count="8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Calibri"/>
      <charset val="134"/>
    </font>
    <font>
      <b/>
      <sz val="24"/>
      <color rgb="FF000000"/>
      <name val="宋体"/>
      <charset val="134"/>
    </font>
    <font>
      <b/>
      <sz val="24"/>
      <color rgb="FF000000"/>
      <name val="Calibri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24"/>
      <name val="Calibri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Arial"/>
      <charset val="0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6"/>
      <name val="Calibri"/>
      <charset val="134"/>
    </font>
    <font>
      <sz val="16"/>
      <name val="宋体"/>
      <charset val="134"/>
      <scheme val="major"/>
    </font>
    <font>
      <sz val="12"/>
      <color indexed="8"/>
      <name val="宋体"/>
      <charset val="134"/>
    </font>
    <font>
      <sz val="16"/>
      <color rgb="FF000000"/>
      <name val="宋体"/>
      <charset val="134"/>
      <scheme val="major"/>
    </font>
    <font>
      <sz val="16"/>
      <color rgb="FF000000"/>
      <name val="Calibri"/>
      <charset val="134"/>
    </font>
    <font>
      <b/>
      <sz val="16"/>
      <color rgb="FF000000"/>
      <name val="Calibri"/>
      <charset val="134"/>
    </font>
    <font>
      <sz val="16"/>
      <color indexed="8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22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b/>
      <sz val="14"/>
      <name val="微软雅黑"/>
      <charset val="134"/>
    </font>
    <font>
      <sz val="1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3" borderId="1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4" borderId="14" applyNumberFormat="0" applyAlignment="0" applyProtection="0">
      <alignment vertical="center"/>
    </xf>
    <xf numFmtId="0" fontId="67" fillId="5" borderId="15" applyNumberFormat="0" applyAlignment="0" applyProtection="0">
      <alignment vertical="center"/>
    </xf>
    <xf numFmtId="0" fontId="68" fillId="5" borderId="14" applyNumberFormat="0" applyAlignment="0" applyProtection="0">
      <alignment vertical="center"/>
    </xf>
    <xf numFmtId="0" fontId="69" fillId="6" borderId="16" applyNumberFormat="0" applyAlignment="0" applyProtection="0">
      <alignment vertical="center"/>
    </xf>
    <xf numFmtId="0" fontId="70" fillId="0" borderId="17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7" fillId="0" borderId="0"/>
    <xf numFmtId="0" fontId="17" fillId="0" borderId="0">
      <alignment vertical="center"/>
    </xf>
    <xf numFmtId="0" fontId="17" fillId="0" borderId="0"/>
    <xf numFmtId="0" fontId="17" fillId="0" borderId="0"/>
  </cellStyleXfs>
  <cellXfs count="29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0" fontId="17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center" vertical="top" wrapText="1"/>
    </xf>
    <xf numFmtId="177" fontId="3" fillId="0" borderId="0" xfId="0" applyNumberFormat="1" applyFont="1" applyAlignment="1">
      <alignment horizontal="left" vertical="top" wrapText="1"/>
    </xf>
    <xf numFmtId="177" fontId="5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7" fontId="19" fillId="0" borderId="2" xfId="0" applyNumberFormat="1" applyFont="1" applyBorder="1" applyAlignment="1">
      <alignment horizontal="center" vertical="center" wrapText="1"/>
    </xf>
    <xf numFmtId="177" fontId="19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78" fontId="20" fillId="0" borderId="2" xfId="0" applyNumberFormat="1" applyFont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left" vertical="center" wrapText="1"/>
    </xf>
    <xf numFmtId="178" fontId="20" fillId="0" borderId="3" xfId="0" applyNumberFormat="1" applyFont="1" applyBorder="1" applyAlignment="1">
      <alignment horizontal="center" vertical="center" wrapText="1"/>
    </xf>
    <xf numFmtId="178" fontId="21" fillId="0" borderId="2" xfId="0" applyNumberFormat="1" applyFont="1" applyBorder="1" applyAlignment="1">
      <alignment horizontal="center" vertical="center" wrapText="1"/>
    </xf>
    <xf numFmtId="178" fontId="18" fillId="0" borderId="3" xfId="0" applyNumberFormat="1" applyFont="1" applyBorder="1" applyAlignment="1">
      <alignment horizontal="center" vertical="center" wrapText="1"/>
    </xf>
    <xf numFmtId="178" fontId="21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77" fontId="17" fillId="0" borderId="9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 wrapText="1"/>
    </xf>
    <xf numFmtId="177" fontId="28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29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12" fillId="0" borderId="2" xfId="0" applyNumberFormat="1" applyFont="1" applyFill="1" applyBorder="1" applyAlignment="1">
      <alignment horizontal="left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30" fillId="0" borderId="0" xfId="0" applyFont="1" applyFill="1">
      <alignment vertical="center"/>
    </xf>
    <xf numFmtId="177" fontId="30" fillId="0" borderId="0" xfId="0" applyNumberFormat="1" applyFont="1" applyFill="1" applyAlignment="1">
      <alignment horizontal="center" vertical="center"/>
    </xf>
    <xf numFmtId="0" fontId="0" fillId="0" borderId="0" xfId="0">
      <alignment vertical="center"/>
    </xf>
    <xf numFmtId="177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0" fontId="31" fillId="0" borderId="0" xfId="0" applyFont="1" applyBorder="1">
      <alignment vertical="center"/>
    </xf>
    <xf numFmtId="0" fontId="32" fillId="0" borderId="0" xfId="0" applyFont="1" applyBorder="1">
      <alignment vertical="center"/>
    </xf>
    <xf numFmtId="0" fontId="0" fillId="0" borderId="0" xfId="0" applyFont="1" applyBorder="1">
      <alignment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>
      <alignment vertical="center"/>
    </xf>
    <xf numFmtId="0" fontId="17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top" wrapText="1"/>
    </xf>
    <xf numFmtId="177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78" fontId="34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178" fontId="34" fillId="0" borderId="2" xfId="0" applyNumberFormat="1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>
      <alignment vertical="center"/>
    </xf>
    <xf numFmtId="0" fontId="35" fillId="0" borderId="0" xfId="0" applyFont="1" applyFill="1" applyAlignment="1">
      <alignment vertical="center"/>
    </xf>
    <xf numFmtId="43" fontId="24" fillId="0" borderId="0" xfId="0" applyNumberFormat="1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43" fontId="38" fillId="0" borderId="0" xfId="0" applyNumberFormat="1" applyFont="1" applyFill="1" applyBorder="1" applyAlignment="1">
      <alignment horizontal="center" vertical="center" wrapText="1"/>
    </xf>
    <xf numFmtId="43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180" fontId="38" fillId="0" borderId="2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177" fontId="40" fillId="0" borderId="2" xfId="0" applyNumberFormat="1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7" fontId="28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7" fontId="7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2"/>
    </xf>
    <xf numFmtId="0" fontId="43" fillId="0" borderId="0" xfId="0" applyFont="1" applyFill="1">
      <alignment vertical="center"/>
    </xf>
    <xf numFmtId="0" fontId="44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center" vertical="top" wrapText="1"/>
    </xf>
    <xf numFmtId="177" fontId="3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wrapText="1"/>
    </xf>
    <xf numFmtId="177" fontId="45" fillId="0" borderId="2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left" vertical="center" wrapText="1"/>
    </xf>
    <xf numFmtId="177" fontId="45" fillId="0" borderId="3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177" fontId="45" fillId="0" borderId="3" xfId="0" applyNumberFormat="1" applyFont="1" applyFill="1" applyBorder="1" applyAlignment="1">
      <alignment horizontal="left" vertical="center" wrapText="1"/>
    </xf>
    <xf numFmtId="0" fontId="46" fillId="0" borderId="2" xfId="0" applyFont="1" applyFill="1" applyBorder="1" applyAlignment="1">
      <alignment horizontal="center" vertical="center" wrapText="1"/>
    </xf>
    <xf numFmtId="177" fontId="46" fillId="0" borderId="2" xfId="0" applyNumberFormat="1" applyFont="1" applyFill="1" applyBorder="1" applyAlignment="1">
      <alignment horizontal="center" vertical="center" wrapText="1"/>
    </xf>
    <xf numFmtId="177" fontId="46" fillId="0" borderId="3" xfId="0" applyNumberFormat="1" applyFont="1" applyFill="1" applyBorder="1" applyAlignment="1">
      <alignment horizontal="left" vertical="center" wrapText="1"/>
    </xf>
    <xf numFmtId="177" fontId="46" fillId="0" borderId="3" xfId="0" applyNumberFormat="1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left" vertical="center" wrapText="1"/>
    </xf>
    <xf numFmtId="178" fontId="47" fillId="0" borderId="2" xfId="1" applyNumberFormat="1" applyFont="1" applyFill="1" applyBorder="1" applyAlignment="1" applyProtection="1">
      <alignment horizontal="center" vertical="center"/>
      <protection locked="0"/>
    </xf>
    <xf numFmtId="178" fontId="48" fillId="0" borderId="2" xfId="0" applyNumberFormat="1" applyFont="1" applyFill="1" applyBorder="1" applyAlignment="1">
      <alignment horizontal="center" vertical="center" wrapText="1"/>
    </xf>
    <xf numFmtId="178" fontId="46" fillId="0" borderId="3" xfId="0" applyNumberFormat="1" applyFont="1" applyFill="1" applyBorder="1" applyAlignment="1">
      <alignment horizontal="left" vertical="center" wrapText="1"/>
    </xf>
    <xf numFmtId="178" fontId="48" fillId="0" borderId="3" xfId="0" applyNumberFormat="1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left" vertical="center" wrapText="1"/>
    </xf>
    <xf numFmtId="178" fontId="49" fillId="0" borderId="2" xfId="0" applyNumberFormat="1" applyFont="1" applyFill="1" applyBorder="1" applyAlignment="1">
      <alignment horizontal="center" vertical="center" wrapText="1"/>
    </xf>
    <xf numFmtId="178" fontId="48" fillId="0" borderId="3" xfId="0" applyNumberFormat="1" applyFont="1" applyFill="1" applyBorder="1" applyAlignment="1">
      <alignment horizontal="left" vertical="center" wrapText="1"/>
    </xf>
    <xf numFmtId="0" fontId="17" fillId="0" borderId="2" xfId="51" applyFont="1" applyFill="1" applyBorder="1" applyAlignment="1" applyProtection="1">
      <alignment vertical="center" wrapText="1"/>
      <protection locked="0"/>
    </xf>
    <xf numFmtId="178" fontId="50" fillId="0" borderId="2" xfId="0" applyNumberFormat="1" applyFont="1" applyFill="1" applyBorder="1" applyAlignment="1">
      <alignment horizontal="center" vertical="center" wrapText="1"/>
    </xf>
    <xf numFmtId="178" fontId="18" fillId="0" borderId="3" xfId="0" applyNumberFormat="1" applyFont="1" applyFill="1" applyBorder="1" applyAlignment="1">
      <alignment horizontal="left" vertical="center" wrapText="1"/>
    </xf>
    <xf numFmtId="178" fontId="50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51" fillId="0" borderId="0" xfId="0" applyFont="1" applyFill="1">
      <alignment vertical="center"/>
    </xf>
    <xf numFmtId="0" fontId="48" fillId="0" borderId="3" xfId="0" applyFont="1" applyFill="1" applyBorder="1" applyAlignment="1">
      <alignment horizontal="left" wrapText="1"/>
    </xf>
    <xf numFmtId="181" fontId="51" fillId="0" borderId="0" xfId="0" applyNumberFormat="1" applyFont="1" applyFill="1">
      <alignment vertical="center"/>
    </xf>
    <xf numFmtId="0" fontId="48" fillId="0" borderId="3" xfId="0" applyFont="1" applyFill="1" applyBorder="1" applyAlignment="1">
      <alignment horizontal="left" vertical="center" wrapText="1"/>
    </xf>
    <xf numFmtId="0" fontId="50" fillId="0" borderId="3" xfId="0" applyFont="1" applyFill="1" applyBorder="1" applyAlignment="1">
      <alignment horizontal="left" wrapText="1"/>
    </xf>
    <xf numFmtId="182" fontId="44" fillId="0" borderId="0" xfId="0" applyNumberFormat="1" applyFont="1" applyFill="1">
      <alignment vertical="center"/>
    </xf>
    <xf numFmtId="183" fontId="44" fillId="0" borderId="0" xfId="0" applyNumberFormat="1" applyFont="1" applyFill="1">
      <alignment vertical="center"/>
    </xf>
    <xf numFmtId="0" fontId="52" fillId="0" borderId="0" xfId="0" applyFont="1">
      <alignment vertical="center"/>
    </xf>
    <xf numFmtId="0" fontId="53" fillId="0" borderId="0" xfId="0" applyFont="1" applyFill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177" fontId="54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77" fontId="3" fillId="0" borderId="1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184" fontId="1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>
      <alignment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55" fillId="0" borderId="2" xfId="0" applyNumberFormat="1" applyFont="1" applyFill="1" applyBorder="1" applyAlignment="1">
      <alignment horizontal="left" vertical="center" wrapText="1"/>
    </xf>
    <xf numFmtId="0" fontId="55" fillId="0" borderId="3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left" vertical="center" wrapText="1"/>
    </xf>
    <xf numFmtId="178" fontId="5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 wrapText="1"/>
    </xf>
    <xf numFmtId="0" fontId="52" fillId="0" borderId="2" xfId="0" applyFont="1" applyFill="1" applyBorder="1">
      <alignment vertical="center"/>
    </xf>
    <xf numFmtId="0" fontId="3" fillId="0" borderId="3" xfId="0" applyFont="1" applyFill="1" applyBorder="1" applyAlignment="1">
      <alignment horizontal="center" wrapText="1"/>
    </xf>
    <xf numFmtId="0" fontId="0" fillId="0" borderId="2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0" fontId="19" fillId="0" borderId="2" xfId="0" applyFont="1" applyFill="1" applyBorder="1" applyAlignment="1">
      <alignment horizontal="center" vertical="center" wrapText="1"/>
    </xf>
    <xf numFmtId="177" fontId="57" fillId="0" borderId="2" xfId="0" applyNumberFormat="1" applyFont="1" applyFill="1" applyBorder="1" applyAlignment="1">
      <alignment horizontal="center" vertical="center" wrapText="1"/>
    </xf>
    <xf numFmtId="177" fontId="57" fillId="0" borderId="3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178" fontId="19" fillId="0" borderId="3" xfId="0" applyNumberFormat="1" applyFont="1" applyFill="1" applyBorder="1" applyAlignment="1">
      <alignment horizontal="left" vertical="center" wrapText="1"/>
    </xf>
    <xf numFmtId="178" fontId="49" fillId="0" borderId="3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178" fontId="20" fillId="0" borderId="3" xfId="0" applyNumberFormat="1" applyFont="1" applyFill="1" applyBorder="1" applyAlignment="1">
      <alignment horizontal="left" vertical="center" wrapText="1"/>
    </xf>
    <xf numFmtId="178" fontId="18" fillId="0" borderId="3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177" fontId="0" fillId="0" borderId="0" xfId="0" applyNumberFormat="1" applyFont="1" applyFill="1">
      <alignment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177" fontId="11" fillId="0" borderId="3" xfId="0" applyNumberFormat="1" applyFont="1" applyFill="1" applyBorder="1" applyAlignment="1">
      <alignment horizontal="left" wrapText="1"/>
    </xf>
    <xf numFmtId="177" fontId="20" fillId="0" borderId="3" xfId="0" applyNumberFormat="1" applyFont="1" applyFill="1" applyBorder="1" applyAlignment="1">
      <alignment horizontal="left" vertical="center" wrapText="1"/>
    </xf>
    <xf numFmtId="177" fontId="49" fillId="0" borderId="3" xfId="0" applyNumberFormat="1" applyFont="1" applyFill="1" applyBorder="1" applyAlignment="1">
      <alignment horizontal="left" vertical="center" wrapText="1"/>
    </xf>
    <xf numFmtId="177" fontId="44" fillId="0" borderId="2" xfId="0" applyNumberFormat="1" applyFont="1" applyFill="1" applyBorder="1">
      <alignment vertical="center"/>
    </xf>
    <xf numFmtId="177" fontId="20" fillId="0" borderId="2" xfId="0" applyNumberFormat="1" applyFont="1" applyFill="1" applyBorder="1" applyAlignment="1">
      <alignment horizontal="left" vertical="center" wrapText="1"/>
    </xf>
    <xf numFmtId="177" fontId="49" fillId="0" borderId="3" xfId="0" applyNumberFormat="1" applyFont="1" applyFill="1" applyBorder="1" applyAlignment="1">
      <alignment horizontal="left" wrapText="1"/>
    </xf>
    <xf numFmtId="177" fontId="50" fillId="0" borderId="3" xfId="0" applyNumberFormat="1" applyFont="1" applyFill="1" applyBorder="1" applyAlignment="1">
      <alignment horizontal="left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4" xfId="49"/>
    <cellStyle name="常规_2007.12（送人大）" xfId="50"/>
    <cellStyle name="常规_县本级收入执行及预算对比" xfId="51"/>
    <cellStyle name="常规_县本级收入执行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invalid.uri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三之一（需明确收支级次的录入表）"/>
      <sheetName val="表三之二（取数表）"/>
      <sheetName val="表四（录入表）"/>
      <sheetName val="表五（录入表）"/>
      <sheetName val="表六（取数表1）"/>
      <sheetName val="表六（取数表2）"/>
      <sheetName val="表七（取数表1）"/>
      <sheetName val="表七（取数表2）"/>
      <sheetName val="表八（录入表）"/>
      <sheetName val="表九"/>
      <sheetName val="表九（录入表）"/>
      <sheetName val="表九之一（取数表）"/>
      <sheetName val="表十（录入表）"/>
      <sheetName val="表十一"/>
      <sheetName val="表十二（录入表）"/>
      <sheetName val="表十三（录入表）"/>
      <sheetName val="表十四（录入表）"/>
      <sheetName val="表十一之一（取数表）"/>
      <sheetName val="数据汇集"/>
      <sheetName val="表十五“三保”预算表1-预算安排和资金来源表 (录入表)"/>
      <sheetName val="表十六“三保”预算表2-临聘人员预算表（录入表）"/>
      <sheetName val="表十七“保工资”及编外人员预算表3—按经济分类（录入表）"/>
      <sheetName val="表十八““保基本民生”和隐性表4—按功能科目”（取数及录入表）"/>
      <sheetName val="表十九“隐性债务利息”预算表5（录入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zoomScale="85" zoomScaleNormal="85" workbookViewId="0">
      <selection activeCell="F8" sqref="F8"/>
    </sheetView>
  </sheetViews>
  <sheetFormatPr defaultColWidth="9" defaultRowHeight="13.5"/>
  <cols>
    <col min="1" max="1" width="37.875" customWidth="1"/>
    <col min="2" max="3" width="19.625" style="36" customWidth="1"/>
    <col min="4" max="4" width="20.875" style="36" customWidth="1"/>
    <col min="5" max="5" width="44" style="37" customWidth="1"/>
    <col min="6" max="8" width="19.625" style="36" customWidth="1"/>
    <col min="9" max="9" width="29.375" style="37" customWidth="1"/>
  </cols>
  <sheetData>
    <row r="1" ht="36" customHeight="1" spans="1:9">
      <c r="A1" s="67" t="s">
        <v>0</v>
      </c>
      <c r="B1" s="190" t="s">
        <v>1</v>
      </c>
      <c r="C1" s="190" t="s">
        <v>1</v>
      </c>
      <c r="D1" s="190" t="s">
        <v>1</v>
      </c>
      <c r="E1" s="191" t="s">
        <v>1</v>
      </c>
      <c r="F1" s="190" t="s">
        <v>1</v>
      </c>
      <c r="G1" s="190" t="s">
        <v>1</v>
      </c>
      <c r="H1" s="190" t="s">
        <v>1</v>
      </c>
      <c r="I1" s="191" t="s">
        <v>1</v>
      </c>
    </row>
    <row r="2" ht="63" customHeight="1" spans="1:9">
      <c r="A2" s="192" t="s">
        <v>2</v>
      </c>
      <c r="B2" s="193" t="s">
        <v>1</v>
      </c>
      <c r="C2" s="193" t="s">
        <v>1</v>
      </c>
      <c r="D2" s="193" t="s">
        <v>1</v>
      </c>
      <c r="E2" s="193" t="s">
        <v>1</v>
      </c>
      <c r="F2" s="193" t="s">
        <v>1</v>
      </c>
      <c r="G2" s="193" t="s">
        <v>1</v>
      </c>
      <c r="H2" s="193" t="s">
        <v>1</v>
      </c>
      <c r="I2" s="193" t="s">
        <v>1</v>
      </c>
    </row>
    <row r="3" ht="35.1" customHeight="1" spans="1:9">
      <c r="A3" s="84"/>
      <c r="B3" s="85"/>
      <c r="C3" s="85" t="s">
        <v>1</v>
      </c>
      <c r="D3" s="85" t="s">
        <v>1</v>
      </c>
      <c r="E3" s="195" t="s">
        <v>1</v>
      </c>
      <c r="F3" s="196" t="s">
        <v>1</v>
      </c>
      <c r="G3" s="196" t="s">
        <v>1</v>
      </c>
      <c r="H3" s="196" t="s">
        <v>1</v>
      </c>
      <c r="I3" s="282" t="s">
        <v>3</v>
      </c>
    </row>
    <row r="4" s="1" customFormat="1" ht="21.95" customHeight="1" spans="1:9">
      <c r="A4" s="197" t="s">
        <v>4</v>
      </c>
      <c r="B4" s="198" t="s">
        <v>1</v>
      </c>
      <c r="C4" s="198" t="s">
        <v>1</v>
      </c>
      <c r="D4" s="198" t="s">
        <v>1</v>
      </c>
      <c r="E4" s="202" t="s">
        <v>5</v>
      </c>
      <c r="F4" s="200" t="s">
        <v>1</v>
      </c>
      <c r="G4" s="200" t="s">
        <v>1</v>
      </c>
      <c r="H4" s="200" t="s">
        <v>1</v>
      </c>
      <c r="I4" s="202" t="s">
        <v>6</v>
      </c>
    </row>
    <row r="5" s="1" customFormat="1" ht="42" customHeight="1" spans="1:9">
      <c r="A5" s="197" t="s">
        <v>7</v>
      </c>
      <c r="B5" s="198" t="s">
        <v>8</v>
      </c>
      <c r="C5" s="201" t="s">
        <v>9</v>
      </c>
      <c r="D5" s="201" t="s">
        <v>10</v>
      </c>
      <c r="E5" s="202" t="s">
        <v>7</v>
      </c>
      <c r="F5" s="200" t="s">
        <v>8</v>
      </c>
      <c r="G5" s="202" t="s">
        <v>9</v>
      </c>
      <c r="H5" s="202" t="s">
        <v>10</v>
      </c>
      <c r="I5" s="200" t="s">
        <v>1</v>
      </c>
    </row>
    <row r="6" s="1" customFormat="1" ht="21.95" customHeight="1" spans="1:9">
      <c r="A6" s="203" t="s">
        <v>1</v>
      </c>
      <c r="B6" s="198" t="s">
        <v>1</v>
      </c>
      <c r="C6" s="198" t="s">
        <v>1</v>
      </c>
      <c r="D6" s="198" t="s">
        <v>1</v>
      </c>
      <c r="E6" s="200" t="s">
        <v>1</v>
      </c>
      <c r="F6" s="200" t="s">
        <v>1</v>
      </c>
      <c r="G6" s="200" t="s">
        <v>1</v>
      </c>
      <c r="H6" s="200" t="s">
        <v>1</v>
      </c>
      <c r="I6" s="200" t="s">
        <v>1</v>
      </c>
    </row>
    <row r="7" ht="57" customHeight="1" spans="1:9">
      <c r="A7" s="271" t="s">
        <v>11</v>
      </c>
      <c r="B7" s="272" t="s">
        <v>12</v>
      </c>
      <c r="C7" s="272" t="s">
        <v>13</v>
      </c>
      <c r="D7" s="272" t="s">
        <v>14</v>
      </c>
      <c r="E7" s="273" t="s">
        <v>15</v>
      </c>
      <c r="F7" s="273" t="s">
        <v>16</v>
      </c>
      <c r="G7" s="273" t="s">
        <v>17</v>
      </c>
      <c r="H7" s="273" t="s">
        <v>18</v>
      </c>
      <c r="I7" s="273" t="s">
        <v>19</v>
      </c>
    </row>
    <row r="8" ht="68.1" customHeight="1" spans="1:9">
      <c r="A8" s="274" t="s">
        <v>20</v>
      </c>
      <c r="B8" s="215">
        <v>55216</v>
      </c>
      <c r="C8" s="215">
        <v>0</v>
      </c>
      <c r="D8" s="215">
        <f>SUM(B8:C8)</f>
        <v>55216</v>
      </c>
      <c r="E8" s="275" t="s">
        <v>21</v>
      </c>
      <c r="F8" s="276">
        <v>246962.4</v>
      </c>
      <c r="G8" s="276">
        <v>53849.41</v>
      </c>
      <c r="H8" s="276">
        <f>SUM(F8:G8)</f>
        <v>300811.81</v>
      </c>
      <c r="I8" s="283"/>
    </row>
    <row r="9" ht="68.1" customHeight="1" spans="1:9">
      <c r="A9" s="277" t="s">
        <v>22</v>
      </c>
      <c r="B9" s="215">
        <v>3600</v>
      </c>
      <c r="C9" s="215">
        <v>0</v>
      </c>
      <c r="D9" s="215">
        <f t="shared" ref="D9:D16" si="0">SUM(B9:C9)</f>
        <v>3600</v>
      </c>
      <c r="E9" s="278" t="s">
        <v>23</v>
      </c>
      <c r="F9" s="276">
        <v>2409.76</v>
      </c>
      <c r="G9" s="276">
        <v>0</v>
      </c>
      <c r="H9" s="276">
        <f t="shared" ref="H9:H14" si="1">SUM(F9:G9)</f>
        <v>2409.76</v>
      </c>
      <c r="I9" s="284"/>
    </row>
    <row r="10" ht="68.1" customHeight="1" spans="1:9">
      <c r="A10" s="274" t="s">
        <v>24</v>
      </c>
      <c r="B10" s="215">
        <v>130000.38</v>
      </c>
      <c r="C10" s="215">
        <v>27850.41</v>
      </c>
      <c r="D10" s="215">
        <f t="shared" si="0"/>
        <v>157850.79</v>
      </c>
      <c r="E10" s="275" t="s">
        <v>25</v>
      </c>
      <c r="F10" s="276">
        <v>0</v>
      </c>
      <c r="G10" s="276"/>
      <c r="H10" s="276">
        <f t="shared" si="1"/>
        <v>0</v>
      </c>
      <c r="I10" s="285" t="s">
        <v>1</v>
      </c>
    </row>
    <row r="11" ht="68.1" customHeight="1" spans="1:9">
      <c r="A11" s="274" t="s">
        <v>26</v>
      </c>
      <c r="B11" s="215"/>
      <c r="C11" s="215"/>
      <c r="D11" s="215">
        <f t="shared" si="0"/>
        <v>0</v>
      </c>
      <c r="E11" s="275" t="s">
        <v>27</v>
      </c>
      <c r="F11" s="276">
        <v>5506.68</v>
      </c>
      <c r="G11" s="276"/>
      <c r="H11" s="276">
        <f t="shared" si="1"/>
        <v>5506.68</v>
      </c>
      <c r="I11" s="284"/>
    </row>
    <row r="12" ht="68.1" customHeight="1" spans="1:9">
      <c r="A12" s="274" t="s">
        <v>28</v>
      </c>
      <c r="B12" s="215">
        <v>500</v>
      </c>
      <c r="C12" s="215">
        <f>22980+3000+3</f>
        <v>25983</v>
      </c>
      <c r="D12" s="215">
        <f t="shared" si="0"/>
        <v>26483</v>
      </c>
      <c r="E12" s="275" t="s">
        <v>29</v>
      </c>
      <c r="F12" s="276">
        <v>0</v>
      </c>
      <c r="G12" s="276"/>
      <c r="H12" s="276">
        <f t="shared" si="1"/>
        <v>0</v>
      </c>
      <c r="I12" s="285" t="s">
        <v>1</v>
      </c>
    </row>
    <row r="13" ht="68.1" customHeight="1" spans="1:9">
      <c r="A13" s="274" t="s">
        <v>30</v>
      </c>
      <c r="B13" s="215">
        <f>25027.71</f>
        <v>25027.71</v>
      </c>
      <c r="C13" s="215">
        <v>16</v>
      </c>
      <c r="D13" s="215">
        <f t="shared" si="0"/>
        <v>25043.71</v>
      </c>
      <c r="E13" s="275" t="s">
        <v>31</v>
      </c>
      <c r="F13" s="276">
        <v>0</v>
      </c>
      <c r="G13" s="276"/>
      <c r="H13" s="276">
        <f t="shared" si="1"/>
        <v>0</v>
      </c>
      <c r="I13" s="286"/>
    </row>
    <row r="14" ht="68.1" customHeight="1" spans="1:9">
      <c r="A14" s="274" t="s">
        <v>32</v>
      </c>
      <c r="B14" s="215">
        <f>40534.75-9</f>
        <v>40525.75</v>
      </c>
      <c r="C14" s="215"/>
      <c r="D14" s="215">
        <f t="shared" si="0"/>
        <v>40525.75</v>
      </c>
      <c r="E14" s="275" t="s">
        <v>33</v>
      </c>
      <c r="F14" s="276">
        <v>0</v>
      </c>
      <c r="G14" s="276"/>
      <c r="H14" s="276">
        <f t="shared" si="1"/>
        <v>0</v>
      </c>
      <c r="I14" s="287"/>
    </row>
    <row r="15" ht="81" customHeight="1" spans="1:9">
      <c r="A15" s="274" t="s">
        <v>34</v>
      </c>
      <c r="B15" s="215">
        <v>9</v>
      </c>
      <c r="C15" s="215"/>
      <c r="D15" s="215">
        <f t="shared" si="0"/>
        <v>9</v>
      </c>
      <c r="E15" s="275" t="s">
        <v>35</v>
      </c>
      <c r="F15" s="276">
        <v>0</v>
      </c>
      <c r="G15" s="276"/>
      <c r="H15" s="276">
        <f t="shared" ref="H15:H16" si="2">SUM(F15:G15)</f>
        <v>0</v>
      </c>
      <c r="I15" s="288"/>
    </row>
    <row r="16" ht="69.95" customHeight="1" spans="1:9">
      <c r="A16" s="197" t="s">
        <v>36</v>
      </c>
      <c r="B16" s="218">
        <f>SUM(B8:B15)</f>
        <v>254878.84</v>
      </c>
      <c r="C16" s="218">
        <f>SUM(C8:C14)</f>
        <v>53849.41</v>
      </c>
      <c r="D16" s="218">
        <f t="shared" si="0"/>
        <v>308728.25</v>
      </c>
      <c r="E16" s="279" t="s">
        <v>37</v>
      </c>
      <c r="F16" s="220">
        <f>SUM(F8:F15)</f>
        <v>254878.84</v>
      </c>
      <c r="G16" s="220">
        <f>SUM(G8:G15)</f>
        <v>53849.41</v>
      </c>
      <c r="H16" s="220">
        <f t="shared" si="2"/>
        <v>308728.25</v>
      </c>
      <c r="I16" s="289" t="s">
        <v>1</v>
      </c>
    </row>
    <row r="17" ht="32.1" customHeight="1" spans="1:9">
      <c r="A17" s="280" t="s">
        <v>38</v>
      </c>
      <c r="B17" s="190"/>
      <c r="C17" s="190"/>
      <c r="D17" s="190"/>
      <c r="E17" s="191"/>
      <c r="F17" s="190"/>
      <c r="G17" s="190"/>
      <c r="H17" s="190">
        <f>H16-D16</f>
        <v>0</v>
      </c>
      <c r="I17" s="191"/>
    </row>
    <row r="18" spans="1:9">
      <c r="A18" s="187"/>
      <c r="B18" s="188"/>
      <c r="C18" s="188">
        <f>B16-F16</f>
        <v>0</v>
      </c>
      <c r="D18" s="188"/>
      <c r="E18" s="281"/>
      <c r="F18" s="188"/>
      <c r="G18" s="188"/>
      <c r="H18" s="188"/>
      <c r="I18" s="281"/>
    </row>
  </sheetData>
  <mergeCells count="13">
    <mergeCell ref="A2:I2"/>
    <mergeCell ref="A3:B3"/>
    <mergeCell ref="A4:D4"/>
    <mergeCell ref="E4:H4"/>
    <mergeCell ref="A5:A6"/>
    <mergeCell ref="B5:B6"/>
    <mergeCell ref="C5:C6"/>
    <mergeCell ref="D5:D6"/>
    <mergeCell ref="E5:E6"/>
    <mergeCell ref="F5:F6"/>
    <mergeCell ref="G5:G6"/>
    <mergeCell ref="H5:H6"/>
    <mergeCell ref="I4:I6"/>
  </mergeCells>
  <pageMargins left="0.550694444444444" right="0.314583333333333" top="0.75" bottom="0.75" header="0.3" footer="0.3"/>
  <pageSetup paperSize="9" scale="5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zoomScale="85" zoomScaleNormal="85" workbookViewId="0">
      <selection activeCell="C20" sqref="C20"/>
    </sheetView>
  </sheetViews>
  <sheetFormatPr defaultColWidth="9" defaultRowHeight="13.5" outlineLevelCol="6"/>
  <cols>
    <col min="1" max="1" width="10.375" style="65" customWidth="1"/>
    <col min="2" max="2" width="15.875" style="66" customWidth="1"/>
    <col min="3" max="3" width="45.375" style="66" customWidth="1"/>
    <col min="4" max="4" width="31.5" style="66" customWidth="1"/>
    <col min="5" max="5" width="30.7583333333333" style="66" customWidth="1"/>
    <col min="6" max="6" width="17.125" style="66" customWidth="1"/>
    <col min="7" max="7" width="14.7583333333333" style="66" customWidth="1"/>
    <col min="8" max="16384" width="9" style="65"/>
  </cols>
  <sheetData>
    <row r="1" s="62" customFormat="1" ht="30" customHeight="1" spans="1:7">
      <c r="A1" s="67" t="s">
        <v>1379</v>
      </c>
      <c r="B1" s="63"/>
      <c r="C1" s="63"/>
      <c r="D1" s="63"/>
      <c r="E1" s="63"/>
      <c r="F1" s="63"/>
      <c r="G1" s="63"/>
    </row>
    <row r="2" s="62" customFormat="1" ht="30" customHeight="1" spans="1:7">
      <c r="A2" s="68" t="s">
        <v>1380</v>
      </c>
      <c r="B2" s="68"/>
      <c r="C2" s="68"/>
      <c r="D2" s="68"/>
      <c r="E2" s="68"/>
      <c r="F2" s="68"/>
      <c r="G2" s="68"/>
    </row>
    <row r="3" s="62" customFormat="1" ht="24" customHeight="1" spans="2:7">
      <c r="B3" s="63"/>
      <c r="C3" s="63"/>
      <c r="D3" s="63"/>
      <c r="E3" s="63"/>
      <c r="F3" s="63"/>
      <c r="G3" s="63" t="s">
        <v>3</v>
      </c>
    </row>
    <row r="4" s="63" customFormat="1" ht="36.95" customHeight="1" spans="1:7">
      <c r="A4" s="69" t="s">
        <v>1256</v>
      </c>
      <c r="B4" s="69" t="s">
        <v>1381</v>
      </c>
      <c r="C4" s="69" t="s">
        <v>1257</v>
      </c>
      <c r="D4" s="69" t="s">
        <v>1382</v>
      </c>
      <c r="E4" s="69" t="s">
        <v>1383</v>
      </c>
      <c r="F4" s="69" t="s">
        <v>1384</v>
      </c>
      <c r="G4" s="69" t="s">
        <v>1385</v>
      </c>
    </row>
    <row r="5" s="64" customFormat="1" ht="42" customHeight="1" spans="1:7">
      <c r="A5" s="70">
        <v>1</v>
      </c>
      <c r="B5" s="71" t="s">
        <v>1386</v>
      </c>
      <c r="C5" s="72" t="s">
        <v>1387</v>
      </c>
      <c r="D5" s="72" t="s">
        <v>1387</v>
      </c>
      <c r="E5" s="71" t="s">
        <v>1388</v>
      </c>
      <c r="F5" s="73" t="s">
        <v>1389</v>
      </c>
      <c r="G5" s="74">
        <f>8108.8+8735.87</f>
        <v>16844.67</v>
      </c>
    </row>
    <row r="6" s="64" customFormat="1" ht="42" customHeight="1" spans="1:7">
      <c r="A6" s="70"/>
      <c r="B6" s="71"/>
      <c r="C6" s="72"/>
      <c r="D6" s="72"/>
      <c r="E6" s="71"/>
      <c r="F6" s="70"/>
      <c r="G6" s="74"/>
    </row>
    <row r="7" s="64" customFormat="1" ht="42" customHeight="1" spans="1:7">
      <c r="A7" s="70"/>
      <c r="B7" s="71"/>
      <c r="C7" s="72"/>
      <c r="D7" s="72"/>
      <c r="E7" s="71"/>
      <c r="F7" s="70"/>
      <c r="G7" s="74"/>
    </row>
    <row r="8" s="64" customFormat="1" ht="42" customHeight="1" spans="1:7">
      <c r="A8" s="75" t="s">
        <v>1265</v>
      </c>
      <c r="B8" s="76"/>
      <c r="C8" s="76"/>
      <c r="D8" s="76"/>
      <c r="E8" s="76"/>
      <c r="F8" s="77"/>
      <c r="G8" s="78">
        <f>SUM(G5:G7)</f>
        <v>16844.67</v>
      </c>
    </row>
    <row r="9" ht="35.1" customHeight="1"/>
    <row r="10" ht="35.1" customHeight="1"/>
    <row r="11" ht="35.1" customHeight="1"/>
    <row r="12" ht="35.1" customHeight="1"/>
    <row r="13" ht="35.1" customHeight="1"/>
    <row r="14" ht="35.1" customHeight="1"/>
  </sheetData>
  <mergeCells count="2">
    <mergeCell ref="A2:G2"/>
    <mergeCell ref="A8:F8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85" zoomScaleNormal="85" workbookViewId="0">
      <selection activeCell="I3" sqref="I3"/>
    </sheetView>
  </sheetViews>
  <sheetFormatPr defaultColWidth="9" defaultRowHeight="13.5"/>
  <cols>
    <col min="1" max="1" width="29" customWidth="1"/>
    <col min="2" max="4" width="19.625" style="36" customWidth="1"/>
    <col min="5" max="5" width="33.625" style="37" customWidth="1"/>
    <col min="6" max="8" width="19.625" style="36" customWidth="1"/>
    <col min="9" max="9" width="29.375" customWidth="1"/>
  </cols>
  <sheetData>
    <row r="1" ht="32.1" customHeight="1" spans="1:9">
      <c r="A1" s="38" t="s">
        <v>1390</v>
      </c>
      <c r="B1" s="39" t="s">
        <v>1</v>
      </c>
      <c r="C1" s="39" t="s">
        <v>1</v>
      </c>
      <c r="D1" s="39" t="s">
        <v>1</v>
      </c>
      <c r="E1" s="40" t="s">
        <v>1</v>
      </c>
      <c r="F1" s="39" t="s">
        <v>1</v>
      </c>
      <c r="G1" s="39" t="s">
        <v>1</v>
      </c>
      <c r="H1" s="39" t="s">
        <v>1</v>
      </c>
      <c r="I1" s="4" t="s">
        <v>1</v>
      </c>
    </row>
    <row r="2" ht="63" customHeight="1" spans="1:9">
      <c r="A2" s="6" t="s">
        <v>1391</v>
      </c>
      <c r="B2" s="41"/>
      <c r="C2" s="41"/>
      <c r="D2" s="41"/>
      <c r="E2" s="41"/>
      <c r="F2" s="41"/>
      <c r="G2" s="41"/>
      <c r="H2" s="41"/>
      <c r="I2" s="7"/>
    </row>
    <row r="3" ht="35.1" customHeight="1" spans="1:9">
      <c r="A3" s="8"/>
      <c r="B3" s="42"/>
      <c r="C3" s="42" t="s">
        <v>1</v>
      </c>
      <c r="D3" s="42" t="s">
        <v>1</v>
      </c>
      <c r="E3" s="43" t="s">
        <v>1</v>
      </c>
      <c r="F3" s="44" t="s">
        <v>1</v>
      </c>
      <c r="G3" s="44" t="s">
        <v>1</v>
      </c>
      <c r="H3" s="44" t="s">
        <v>1</v>
      </c>
      <c r="I3" s="30" t="s">
        <v>3</v>
      </c>
    </row>
    <row r="4" s="34" customFormat="1" ht="27.95" customHeight="1" spans="1:9">
      <c r="A4" s="45" t="s">
        <v>4</v>
      </c>
      <c r="B4" s="46"/>
      <c r="C4" s="46"/>
      <c r="D4" s="46"/>
      <c r="E4" s="47" t="s">
        <v>5</v>
      </c>
      <c r="F4" s="47"/>
      <c r="G4" s="47"/>
      <c r="H4" s="47"/>
      <c r="I4" s="58" t="s">
        <v>6</v>
      </c>
    </row>
    <row r="5" s="34" customFormat="1" ht="27.95" customHeight="1" spans="1:9">
      <c r="A5" s="45" t="s">
        <v>7</v>
      </c>
      <c r="B5" s="46" t="s">
        <v>1282</v>
      </c>
      <c r="C5" s="46" t="s">
        <v>9</v>
      </c>
      <c r="D5" s="46" t="s">
        <v>44</v>
      </c>
      <c r="E5" s="47" t="s">
        <v>7</v>
      </c>
      <c r="F5" s="47" t="s">
        <v>1282</v>
      </c>
      <c r="G5" s="47" t="s">
        <v>9</v>
      </c>
      <c r="H5" s="47" t="s">
        <v>44</v>
      </c>
      <c r="I5" s="58"/>
    </row>
    <row r="6" s="34" customFormat="1" ht="27.95" customHeight="1" spans="1:9">
      <c r="A6" s="45"/>
      <c r="B6" s="46"/>
      <c r="C6" s="46"/>
      <c r="D6" s="46"/>
      <c r="E6" s="47"/>
      <c r="F6" s="47"/>
      <c r="G6" s="47"/>
      <c r="H6" s="47"/>
      <c r="I6" s="58"/>
    </row>
    <row r="7" s="35" customFormat="1" ht="50.1" customHeight="1" spans="1:9">
      <c r="A7" s="48" t="s">
        <v>11</v>
      </c>
      <c r="B7" s="49" t="s">
        <v>12</v>
      </c>
      <c r="C7" s="49" t="s">
        <v>13</v>
      </c>
      <c r="D7" s="49" t="s">
        <v>14</v>
      </c>
      <c r="E7" s="50" t="s">
        <v>15</v>
      </c>
      <c r="F7" s="50" t="s">
        <v>16</v>
      </c>
      <c r="G7" s="50" t="s">
        <v>17</v>
      </c>
      <c r="H7" s="50" t="s">
        <v>18</v>
      </c>
      <c r="I7" s="59" t="s">
        <v>19</v>
      </c>
    </row>
    <row r="8" s="35" customFormat="1" ht="68.1" customHeight="1" spans="1:9">
      <c r="A8" s="51" t="s">
        <v>20</v>
      </c>
      <c r="B8" s="52">
        <v>500</v>
      </c>
      <c r="C8" s="52"/>
      <c r="D8" s="52">
        <f t="shared" ref="D8:D10" si="0">SUM(B8:C8)</f>
        <v>500</v>
      </c>
      <c r="E8" s="53" t="s">
        <v>21</v>
      </c>
      <c r="F8" s="54">
        <v>243</v>
      </c>
      <c r="G8" s="54">
        <v>49.5</v>
      </c>
      <c r="H8" s="54">
        <f t="shared" ref="H8:H12" si="1">SUM(F8:G8)</f>
        <v>292.5</v>
      </c>
      <c r="I8" s="60" t="s">
        <v>1</v>
      </c>
    </row>
    <row r="9" s="35" customFormat="1" ht="68.1" customHeight="1" spans="1:9">
      <c r="A9" s="51" t="s">
        <v>1392</v>
      </c>
      <c r="B9" s="52"/>
      <c r="C9" s="52">
        <v>49.5</v>
      </c>
      <c r="D9" s="52">
        <f t="shared" si="0"/>
        <v>49.5</v>
      </c>
      <c r="E9" s="53" t="s">
        <v>1393</v>
      </c>
      <c r="F9" s="54"/>
      <c r="G9" s="54"/>
      <c r="H9" s="54">
        <f t="shared" si="1"/>
        <v>0</v>
      </c>
      <c r="I9" s="60" t="s">
        <v>1</v>
      </c>
    </row>
    <row r="10" s="35" customFormat="1" ht="68.1" customHeight="1" spans="1:9">
      <c r="A10" s="51" t="s">
        <v>1394</v>
      </c>
      <c r="B10" s="52">
        <v>243</v>
      </c>
      <c r="C10" s="52"/>
      <c r="D10" s="52">
        <f t="shared" si="0"/>
        <v>243</v>
      </c>
      <c r="E10" s="53" t="s">
        <v>1395</v>
      </c>
      <c r="F10" s="54">
        <v>500</v>
      </c>
      <c r="G10" s="54"/>
      <c r="H10" s="54">
        <f t="shared" si="1"/>
        <v>500</v>
      </c>
      <c r="I10" s="60" t="s">
        <v>1</v>
      </c>
    </row>
    <row r="11" s="35" customFormat="1" ht="68.1" customHeight="1" spans="1:9">
      <c r="A11" s="51" t="s">
        <v>1</v>
      </c>
      <c r="B11" s="52">
        <v>0</v>
      </c>
      <c r="C11" s="52">
        <v>0</v>
      </c>
      <c r="D11" s="52">
        <v>0</v>
      </c>
      <c r="E11" s="53" t="s">
        <v>1396</v>
      </c>
      <c r="F11" s="54"/>
      <c r="G11" s="54"/>
      <c r="H11" s="54">
        <f t="shared" si="1"/>
        <v>0</v>
      </c>
      <c r="I11" s="60" t="s">
        <v>1</v>
      </c>
    </row>
    <row r="12" s="35" customFormat="1" ht="69.95" customHeight="1" spans="1:9">
      <c r="A12" s="45" t="s">
        <v>36</v>
      </c>
      <c r="B12" s="55">
        <f t="shared" ref="B12:G12" si="2">SUM(B8:B10)</f>
        <v>743</v>
      </c>
      <c r="C12" s="55">
        <f t="shared" si="2"/>
        <v>49.5</v>
      </c>
      <c r="D12" s="55">
        <f>SUM(B12:C12)</f>
        <v>792.5</v>
      </c>
      <c r="E12" s="56" t="s">
        <v>37</v>
      </c>
      <c r="F12" s="57">
        <f t="shared" si="2"/>
        <v>743</v>
      </c>
      <c r="G12" s="57">
        <f t="shared" si="2"/>
        <v>49.5</v>
      </c>
      <c r="H12" s="57">
        <f t="shared" si="1"/>
        <v>792.5</v>
      </c>
      <c r="I12" s="61" t="s">
        <v>1</v>
      </c>
    </row>
  </sheetData>
  <mergeCells count="13">
    <mergeCell ref="A2:I2"/>
    <mergeCell ref="A3:B3"/>
    <mergeCell ref="A4:D4"/>
    <mergeCell ref="E4:H4"/>
    <mergeCell ref="A5:A6"/>
    <mergeCell ref="B5:B6"/>
    <mergeCell ref="C5:C6"/>
    <mergeCell ref="D5:D6"/>
    <mergeCell ref="E5:E6"/>
    <mergeCell ref="F5:F6"/>
    <mergeCell ref="G5:G6"/>
    <mergeCell ref="H5:H6"/>
    <mergeCell ref="I4:I6"/>
  </mergeCells>
  <pageMargins left="0.75" right="0.75" top="1" bottom="1" header="0.5" footer="0.5"/>
  <pageSetup paperSize="7" scale="5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workbookViewId="0">
      <selection activeCell="F10" sqref="F10"/>
    </sheetView>
  </sheetViews>
  <sheetFormatPr defaultColWidth="9" defaultRowHeight="13.5" outlineLevelCol="5"/>
  <cols>
    <col min="1" max="1" width="16.2583333333333" customWidth="1"/>
    <col min="2" max="2" width="38.7583333333333" customWidth="1"/>
    <col min="3" max="3" width="20.625" style="2" customWidth="1"/>
    <col min="4" max="4" width="15.125" style="2" customWidth="1"/>
    <col min="5" max="5" width="19.625" style="2" customWidth="1"/>
    <col min="6" max="6" width="29.2583333333333" customWidth="1"/>
  </cols>
  <sheetData>
    <row r="1" ht="23.1" customHeight="1" spans="1:6">
      <c r="A1" s="29" t="s">
        <v>1397</v>
      </c>
      <c r="B1" s="4" t="s">
        <v>1</v>
      </c>
      <c r="C1" s="5" t="s">
        <v>1</v>
      </c>
      <c r="D1" s="5" t="s">
        <v>1</v>
      </c>
      <c r="E1" s="5" t="s">
        <v>1</v>
      </c>
      <c r="F1" s="4" t="s">
        <v>1</v>
      </c>
    </row>
    <row r="2" ht="30" customHeight="1" spans="1:6">
      <c r="A2" s="6" t="s">
        <v>1398</v>
      </c>
      <c r="B2" s="7"/>
      <c r="C2" s="7"/>
      <c r="D2" s="7"/>
      <c r="E2" s="7"/>
      <c r="F2" s="7"/>
    </row>
    <row r="3" ht="23.1" customHeight="1" spans="1:6">
      <c r="A3" s="8"/>
      <c r="B3" s="9" t="s">
        <v>1</v>
      </c>
      <c r="C3" s="10" t="s">
        <v>1</v>
      </c>
      <c r="D3" s="10" t="s">
        <v>1</v>
      </c>
      <c r="E3" s="30" t="s">
        <v>3</v>
      </c>
      <c r="F3" s="11"/>
    </row>
    <row r="4" s="1" customFormat="1" ht="21" customHeight="1" spans="1:6">
      <c r="A4" s="31" t="s">
        <v>103</v>
      </c>
      <c r="B4" s="12" t="s">
        <v>1257</v>
      </c>
      <c r="C4" s="32" t="s">
        <v>1399</v>
      </c>
      <c r="D4" s="32" t="s">
        <v>9</v>
      </c>
      <c r="E4" s="32" t="s">
        <v>1400</v>
      </c>
      <c r="F4" s="32" t="s">
        <v>6</v>
      </c>
    </row>
    <row r="5" s="1" customFormat="1" ht="21" customHeight="1" spans="1:6">
      <c r="A5" s="33"/>
      <c r="B5" s="14"/>
      <c r="C5" s="15"/>
      <c r="D5" s="15"/>
      <c r="E5" s="15"/>
      <c r="F5" s="15"/>
    </row>
    <row r="6" ht="18" customHeight="1" spans="1:6">
      <c r="A6" s="16" t="s">
        <v>45</v>
      </c>
      <c r="B6" s="16" t="s">
        <v>12</v>
      </c>
      <c r="C6" s="17" t="s">
        <v>13</v>
      </c>
      <c r="D6" s="17" t="s">
        <v>46</v>
      </c>
      <c r="E6" s="17" t="s">
        <v>47</v>
      </c>
      <c r="F6" s="17" t="s">
        <v>16</v>
      </c>
    </row>
    <row r="7" ht="18" customHeight="1" spans="1:6">
      <c r="A7" s="18" t="s">
        <v>1265</v>
      </c>
      <c r="B7" s="18"/>
      <c r="C7" s="19">
        <f>SUM(C56:C59)</f>
        <v>743</v>
      </c>
      <c r="D7" s="19">
        <f>SUM(D56:D59)</f>
        <v>49.5</v>
      </c>
      <c r="E7" s="19">
        <f t="shared" ref="E7:E59" si="0">SUM(C7:D7)</f>
        <v>792.5</v>
      </c>
      <c r="F7" s="20" t="s">
        <v>1</v>
      </c>
    </row>
    <row r="8" ht="18" customHeight="1" spans="1:6">
      <c r="A8" s="22" t="s">
        <v>1401</v>
      </c>
      <c r="B8" s="22" t="s">
        <v>1402</v>
      </c>
      <c r="C8" s="19">
        <f>SUM(C9:C39)</f>
        <v>0</v>
      </c>
      <c r="D8" s="19">
        <f>SUM(D9:D39)</f>
        <v>0</v>
      </c>
      <c r="E8" s="19">
        <f t="shared" si="0"/>
        <v>0</v>
      </c>
      <c r="F8" s="23" t="s">
        <v>1</v>
      </c>
    </row>
    <row r="9" ht="18" customHeight="1" spans="1:6">
      <c r="A9" s="25" t="s">
        <v>1403</v>
      </c>
      <c r="B9" s="25" t="s">
        <v>1404</v>
      </c>
      <c r="C9" s="26">
        <v>0</v>
      </c>
      <c r="D9" s="26">
        <v>0</v>
      </c>
      <c r="E9" s="26">
        <f t="shared" si="0"/>
        <v>0</v>
      </c>
      <c r="F9" s="20" t="s">
        <v>1</v>
      </c>
    </row>
    <row r="10" ht="18" customHeight="1" spans="1:6">
      <c r="A10" s="25" t="s">
        <v>1405</v>
      </c>
      <c r="B10" s="25" t="s">
        <v>1406</v>
      </c>
      <c r="C10" s="26">
        <v>0</v>
      </c>
      <c r="D10" s="26">
        <v>0</v>
      </c>
      <c r="E10" s="26">
        <f t="shared" si="0"/>
        <v>0</v>
      </c>
      <c r="F10" s="20" t="s">
        <v>1</v>
      </c>
    </row>
    <row r="11" ht="18" customHeight="1" spans="1:6">
      <c r="A11" s="25" t="s">
        <v>1407</v>
      </c>
      <c r="B11" s="25" t="s">
        <v>1408</v>
      </c>
      <c r="C11" s="26">
        <v>0</v>
      </c>
      <c r="D11" s="26">
        <v>0</v>
      </c>
      <c r="E11" s="26">
        <f t="shared" si="0"/>
        <v>0</v>
      </c>
      <c r="F11" s="20" t="s">
        <v>1</v>
      </c>
    </row>
    <row r="12" ht="18" customHeight="1" spans="1:6">
      <c r="A12" s="25" t="s">
        <v>1409</v>
      </c>
      <c r="B12" s="25" t="s">
        <v>1410</v>
      </c>
      <c r="C12" s="26">
        <v>0</v>
      </c>
      <c r="D12" s="26">
        <v>0</v>
      </c>
      <c r="E12" s="26">
        <f t="shared" si="0"/>
        <v>0</v>
      </c>
      <c r="F12" s="20" t="s">
        <v>1</v>
      </c>
    </row>
    <row r="13" ht="18" customHeight="1" spans="1:6">
      <c r="A13" s="25" t="s">
        <v>1411</v>
      </c>
      <c r="B13" s="25" t="s">
        <v>1412</v>
      </c>
      <c r="C13" s="26">
        <v>0</v>
      </c>
      <c r="D13" s="26">
        <v>0</v>
      </c>
      <c r="E13" s="26">
        <f t="shared" si="0"/>
        <v>0</v>
      </c>
      <c r="F13" s="20" t="s">
        <v>1</v>
      </c>
    </row>
    <row r="14" ht="18" customHeight="1" spans="1:6">
      <c r="A14" s="25" t="s">
        <v>1413</v>
      </c>
      <c r="B14" s="25" t="s">
        <v>1414</v>
      </c>
      <c r="C14" s="26">
        <v>0</v>
      </c>
      <c r="D14" s="26">
        <v>0</v>
      </c>
      <c r="E14" s="26">
        <f t="shared" si="0"/>
        <v>0</v>
      </c>
      <c r="F14" s="20" t="s">
        <v>1</v>
      </c>
    </row>
    <row r="15" ht="18" customHeight="1" spans="1:6">
      <c r="A15" s="25" t="s">
        <v>1415</v>
      </c>
      <c r="B15" s="25" t="s">
        <v>1416</v>
      </c>
      <c r="C15" s="26">
        <v>0</v>
      </c>
      <c r="D15" s="26">
        <v>0</v>
      </c>
      <c r="E15" s="26">
        <f t="shared" si="0"/>
        <v>0</v>
      </c>
      <c r="F15" s="20" t="s">
        <v>1</v>
      </c>
    </row>
    <row r="16" ht="18" customHeight="1" spans="1:6">
      <c r="A16" s="25" t="s">
        <v>1417</v>
      </c>
      <c r="B16" s="25" t="s">
        <v>1418</v>
      </c>
      <c r="C16" s="26">
        <v>0</v>
      </c>
      <c r="D16" s="26">
        <v>0</v>
      </c>
      <c r="E16" s="26">
        <f t="shared" si="0"/>
        <v>0</v>
      </c>
      <c r="F16" s="20" t="s">
        <v>1</v>
      </c>
    </row>
    <row r="17" ht="18" customHeight="1" spans="1:6">
      <c r="A17" s="25" t="s">
        <v>1419</v>
      </c>
      <c r="B17" s="25" t="s">
        <v>1420</v>
      </c>
      <c r="C17" s="26">
        <v>0</v>
      </c>
      <c r="D17" s="26">
        <v>0</v>
      </c>
      <c r="E17" s="26">
        <f t="shared" si="0"/>
        <v>0</v>
      </c>
      <c r="F17" s="20" t="s">
        <v>1</v>
      </c>
    </row>
    <row r="18" ht="18" customHeight="1" spans="1:6">
      <c r="A18" s="25" t="s">
        <v>1421</v>
      </c>
      <c r="B18" s="25" t="s">
        <v>1422</v>
      </c>
      <c r="C18" s="26">
        <v>0</v>
      </c>
      <c r="D18" s="26">
        <v>0</v>
      </c>
      <c r="E18" s="26">
        <f t="shared" si="0"/>
        <v>0</v>
      </c>
      <c r="F18" s="20" t="s">
        <v>1</v>
      </c>
    </row>
    <row r="19" ht="18" customHeight="1" spans="1:6">
      <c r="A19" s="25" t="s">
        <v>1423</v>
      </c>
      <c r="B19" s="25" t="s">
        <v>1424</v>
      </c>
      <c r="C19" s="19">
        <v>0</v>
      </c>
      <c r="D19" s="19">
        <v>0</v>
      </c>
      <c r="E19" s="26">
        <f t="shared" si="0"/>
        <v>0</v>
      </c>
      <c r="F19" s="20" t="s">
        <v>1</v>
      </c>
    </row>
    <row r="20" ht="18" customHeight="1" spans="1:6">
      <c r="A20" s="25" t="s">
        <v>1425</v>
      </c>
      <c r="B20" s="25" t="s">
        <v>1426</v>
      </c>
      <c r="C20" s="26">
        <v>0</v>
      </c>
      <c r="D20" s="26">
        <v>0</v>
      </c>
      <c r="E20" s="26">
        <f t="shared" si="0"/>
        <v>0</v>
      </c>
      <c r="F20" s="20" t="s">
        <v>1</v>
      </c>
    </row>
    <row r="21" ht="18" customHeight="1" spans="1:6">
      <c r="A21" s="25" t="s">
        <v>1427</v>
      </c>
      <c r="B21" s="25" t="s">
        <v>1428</v>
      </c>
      <c r="C21" s="19">
        <v>0</v>
      </c>
      <c r="D21" s="19">
        <v>0</v>
      </c>
      <c r="E21" s="26">
        <f t="shared" si="0"/>
        <v>0</v>
      </c>
      <c r="F21" s="20" t="s">
        <v>1</v>
      </c>
    </row>
    <row r="22" ht="18" customHeight="1" spans="1:6">
      <c r="A22" s="25" t="s">
        <v>1429</v>
      </c>
      <c r="B22" s="25" t="s">
        <v>1430</v>
      </c>
      <c r="C22" s="26">
        <v>0</v>
      </c>
      <c r="D22" s="26">
        <v>0</v>
      </c>
      <c r="E22" s="26">
        <f t="shared" si="0"/>
        <v>0</v>
      </c>
      <c r="F22" s="20" t="s">
        <v>1</v>
      </c>
    </row>
    <row r="23" ht="18" customHeight="1" spans="1:6">
      <c r="A23" s="25" t="s">
        <v>1431</v>
      </c>
      <c r="B23" s="25" t="s">
        <v>1432</v>
      </c>
      <c r="C23" s="26">
        <v>0</v>
      </c>
      <c r="D23" s="26">
        <v>0</v>
      </c>
      <c r="E23" s="26">
        <f t="shared" si="0"/>
        <v>0</v>
      </c>
      <c r="F23" s="20" t="s">
        <v>1</v>
      </c>
    </row>
    <row r="24" ht="18" customHeight="1" spans="1:6">
      <c r="A24" s="25" t="s">
        <v>1433</v>
      </c>
      <c r="B24" s="25" t="s">
        <v>1434</v>
      </c>
      <c r="C24" s="26">
        <v>0</v>
      </c>
      <c r="D24" s="26">
        <v>0</v>
      </c>
      <c r="E24" s="26">
        <f t="shared" si="0"/>
        <v>0</v>
      </c>
      <c r="F24" s="20" t="s">
        <v>1</v>
      </c>
    </row>
    <row r="25" ht="18" customHeight="1" spans="1:6">
      <c r="A25" s="25" t="s">
        <v>1435</v>
      </c>
      <c r="B25" s="25" t="s">
        <v>1436</v>
      </c>
      <c r="C25" s="26">
        <v>0</v>
      </c>
      <c r="D25" s="26">
        <v>0</v>
      </c>
      <c r="E25" s="26">
        <f t="shared" si="0"/>
        <v>0</v>
      </c>
      <c r="F25" s="20" t="s">
        <v>1</v>
      </c>
    </row>
    <row r="26" ht="18" customHeight="1" spans="1:6">
      <c r="A26" s="25" t="s">
        <v>1437</v>
      </c>
      <c r="B26" s="25" t="s">
        <v>1438</v>
      </c>
      <c r="C26" s="26">
        <v>0</v>
      </c>
      <c r="D26" s="26">
        <v>0</v>
      </c>
      <c r="E26" s="26">
        <f t="shared" si="0"/>
        <v>0</v>
      </c>
      <c r="F26" s="20" t="s">
        <v>1</v>
      </c>
    </row>
    <row r="27" ht="18" customHeight="1" spans="1:6">
      <c r="A27" s="25" t="s">
        <v>1439</v>
      </c>
      <c r="B27" s="25" t="s">
        <v>1440</v>
      </c>
      <c r="C27" s="26">
        <v>0</v>
      </c>
      <c r="D27" s="26">
        <v>0</v>
      </c>
      <c r="E27" s="26">
        <f t="shared" si="0"/>
        <v>0</v>
      </c>
      <c r="F27" s="20" t="s">
        <v>1</v>
      </c>
    </row>
    <row r="28" ht="18" customHeight="1" spans="1:6">
      <c r="A28" s="25" t="s">
        <v>1441</v>
      </c>
      <c r="B28" s="25" t="s">
        <v>1442</v>
      </c>
      <c r="C28" s="26">
        <v>0</v>
      </c>
      <c r="D28" s="26">
        <v>0</v>
      </c>
      <c r="E28" s="26">
        <f t="shared" si="0"/>
        <v>0</v>
      </c>
      <c r="F28" s="20" t="s">
        <v>1</v>
      </c>
    </row>
    <row r="29" ht="18" customHeight="1" spans="1:6">
      <c r="A29" s="25" t="s">
        <v>1443</v>
      </c>
      <c r="B29" s="25" t="s">
        <v>1444</v>
      </c>
      <c r="C29" s="26">
        <v>0</v>
      </c>
      <c r="D29" s="26">
        <v>0</v>
      </c>
      <c r="E29" s="26">
        <f t="shared" si="0"/>
        <v>0</v>
      </c>
      <c r="F29" s="20" t="s">
        <v>1</v>
      </c>
    </row>
    <row r="30" ht="18" customHeight="1" spans="1:6">
      <c r="A30" s="25" t="s">
        <v>1445</v>
      </c>
      <c r="B30" s="25" t="s">
        <v>1446</v>
      </c>
      <c r="C30" s="26">
        <v>0</v>
      </c>
      <c r="D30" s="26">
        <v>0</v>
      </c>
      <c r="E30" s="26">
        <f t="shared" si="0"/>
        <v>0</v>
      </c>
      <c r="F30" s="20" t="s">
        <v>1</v>
      </c>
    </row>
    <row r="31" ht="18" customHeight="1" spans="1:6">
      <c r="A31" s="25" t="s">
        <v>1447</v>
      </c>
      <c r="B31" s="25" t="s">
        <v>1448</v>
      </c>
      <c r="C31" s="26">
        <v>0</v>
      </c>
      <c r="D31" s="26">
        <v>0</v>
      </c>
      <c r="E31" s="26">
        <f t="shared" si="0"/>
        <v>0</v>
      </c>
      <c r="F31" s="20" t="s">
        <v>1</v>
      </c>
    </row>
    <row r="32" ht="18" customHeight="1" spans="1:6">
      <c r="A32" s="25" t="s">
        <v>1449</v>
      </c>
      <c r="B32" s="25" t="s">
        <v>1450</v>
      </c>
      <c r="C32" s="26">
        <v>0</v>
      </c>
      <c r="D32" s="26">
        <v>0</v>
      </c>
      <c r="E32" s="26">
        <f t="shared" si="0"/>
        <v>0</v>
      </c>
      <c r="F32" s="20" t="s">
        <v>1</v>
      </c>
    </row>
    <row r="33" ht="18" customHeight="1" spans="1:6">
      <c r="A33" s="25" t="s">
        <v>1451</v>
      </c>
      <c r="B33" s="25" t="s">
        <v>1452</v>
      </c>
      <c r="C33" s="26">
        <v>0</v>
      </c>
      <c r="D33" s="26">
        <v>0</v>
      </c>
      <c r="E33" s="26">
        <f t="shared" si="0"/>
        <v>0</v>
      </c>
      <c r="F33" s="20" t="s">
        <v>1</v>
      </c>
    </row>
    <row r="34" ht="18" customHeight="1" spans="1:6">
      <c r="A34" s="25" t="s">
        <v>1453</v>
      </c>
      <c r="B34" s="25" t="s">
        <v>1454</v>
      </c>
      <c r="C34" s="26">
        <v>0</v>
      </c>
      <c r="D34" s="26">
        <v>0</v>
      </c>
      <c r="E34" s="26">
        <f t="shared" si="0"/>
        <v>0</v>
      </c>
      <c r="F34" s="20" t="s">
        <v>1</v>
      </c>
    </row>
    <row r="35" ht="18" customHeight="1" spans="1:6">
      <c r="A35" s="25" t="s">
        <v>1455</v>
      </c>
      <c r="B35" s="25" t="s">
        <v>1456</v>
      </c>
      <c r="C35" s="26">
        <v>0</v>
      </c>
      <c r="D35" s="26">
        <v>0</v>
      </c>
      <c r="E35" s="26">
        <f t="shared" si="0"/>
        <v>0</v>
      </c>
      <c r="F35" s="20" t="s">
        <v>1</v>
      </c>
    </row>
    <row r="36" ht="18" customHeight="1" spans="1:6">
      <c r="A36" s="25" t="s">
        <v>1457</v>
      </c>
      <c r="B36" s="25" t="s">
        <v>1458</v>
      </c>
      <c r="C36" s="26">
        <v>0</v>
      </c>
      <c r="D36" s="26">
        <v>0</v>
      </c>
      <c r="E36" s="26">
        <f t="shared" si="0"/>
        <v>0</v>
      </c>
      <c r="F36" s="20" t="s">
        <v>1</v>
      </c>
    </row>
    <row r="37" ht="18" customHeight="1" spans="1:6">
      <c r="A37" s="25" t="s">
        <v>1459</v>
      </c>
      <c r="B37" s="25" t="s">
        <v>1460</v>
      </c>
      <c r="C37" s="26">
        <v>0</v>
      </c>
      <c r="D37" s="26">
        <v>0</v>
      </c>
      <c r="E37" s="26">
        <f t="shared" si="0"/>
        <v>0</v>
      </c>
      <c r="F37" s="20" t="s">
        <v>1</v>
      </c>
    </row>
    <row r="38" ht="18" customHeight="1" spans="1:6">
      <c r="A38" s="25" t="s">
        <v>1461</v>
      </c>
      <c r="B38" s="25" t="s">
        <v>1462</v>
      </c>
      <c r="C38" s="26">
        <v>0</v>
      </c>
      <c r="D38" s="26">
        <v>0</v>
      </c>
      <c r="E38" s="26">
        <f t="shared" si="0"/>
        <v>0</v>
      </c>
      <c r="F38" s="20" t="s">
        <v>1</v>
      </c>
    </row>
    <row r="39" ht="18" customHeight="1" spans="1:6">
      <c r="A39" s="25" t="s">
        <v>1463</v>
      </c>
      <c r="B39" s="25" t="s">
        <v>1464</v>
      </c>
      <c r="C39" s="26">
        <v>0</v>
      </c>
      <c r="D39" s="26">
        <v>0</v>
      </c>
      <c r="E39" s="26">
        <f t="shared" si="0"/>
        <v>0</v>
      </c>
      <c r="F39" s="20" t="s">
        <v>1</v>
      </c>
    </row>
    <row r="40" ht="18" customHeight="1" spans="1:6">
      <c r="A40" s="22" t="s">
        <v>1465</v>
      </c>
      <c r="B40" s="22" t="s">
        <v>1466</v>
      </c>
      <c r="C40" s="19">
        <f>SUM(C41:C44)</f>
        <v>500</v>
      </c>
      <c r="D40" s="19">
        <f>SUM(D41:D44)</f>
        <v>0</v>
      </c>
      <c r="E40" s="19">
        <f t="shared" si="0"/>
        <v>500</v>
      </c>
      <c r="F40" s="23" t="s">
        <v>1</v>
      </c>
    </row>
    <row r="41" ht="18" customHeight="1" spans="1:6">
      <c r="A41" s="25" t="s">
        <v>1467</v>
      </c>
      <c r="B41" s="25" t="s">
        <v>1468</v>
      </c>
      <c r="C41" s="26">
        <v>0</v>
      </c>
      <c r="D41" s="26">
        <v>0</v>
      </c>
      <c r="E41" s="26">
        <f t="shared" si="0"/>
        <v>0</v>
      </c>
      <c r="F41" s="20" t="s">
        <v>1</v>
      </c>
    </row>
    <row r="42" ht="18" customHeight="1" spans="1:6">
      <c r="A42" s="25" t="s">
        <v>1469</v>
      </c>
      <c r="B42" s="25" t="s">
        <v>1470</v>
      </c>
      <c r="C42" s="26">
        <v>0</v>
      </c>
      <c r="D42" s="26">
        <v>0</v>
      </c>
      <c r="E42" s="26">
        <f t="shared" si="0"/>
        <v>0</v>
      </c>
      <c r="F42" s="20" t="s">
        <v>1</v>
      </c>
    </row>
    <row r="43" ht="18" customHeight="1" spans="1:6">
      <c r="A43" s="25" t="s">
        <v>1471</v>
      </c>
      <c r="B43" s="25" t="s">
        <v>1472</v>
      </c>
      <c r="C43" s="26">
        <v>0</v>
      </c>
      <c r="D43" s="26">
        <v>0</v>
      </c>
      <c r="E43" s="26">
        <f t="shared" si="0"/>
        <v>0</v>
      </c>
      <c r="F43" s="20" t="s">
        <v>1</v>
      </c>
    </row>
    <row r="44" ht="18" customHeight="1" spans="1:6">
      <c r="A44" s="25" t="s">
        <v>1473</v>
      </c>
      <c r="B44" s="25" t="s">
        <v>1474</v>
      </c>
      <c r="C44" s="26">
        <v>500</v>
      </c>
      <c r="D44" s="26">
        <v>0</v>
      </c>
      <c r="E44" s="26">
        <f t="shared" si="0"/>
        <v>500</v>
      </c>
      <c r="F44" s="20" t="s">
        <v>1</v>
      </c>
    </row>
    <row r="45" ht="18" customHeight="1" spans="1:6">
      <c r="A45" s="22" t="s">
        <v>1475</v>
      </c>
      <c r="B45" s="22" t="s">
        <v>1476</v>
      </c>
      <c r="C45" s="19">
        <f>SUM(C46:C50)</f>
        <v>0</v>
      </c>
      <c r="D45" s="19">
        <f>SUM(D46:D50)</f>
        <v>0</v>
      </c>
      <c r="E45" s="19">
        <f t="shared" si="0"/>
        <v>0</v>
      </c>
      <c r="F45" s="23" t="s">
        <v>1</v>
      </c>
    </row>
    <row r="46" ht="18" customHeight="1" spans="1:6">
      <c r="A46" s="25" t="s">
        <v>1477</v>
      </c>
      <c r="B46" s="25" t="s">
        <v>1478</v>
      </c>
      <c r="C46" s="26">
        <v>0</v>
      </c>
      <c r="D46" s="26">
        <v>0</v>
      </c>
      <c r="E46" s="26">
        <f t="shared" si="0"/>
        <v>0</v>
      </c>
      <c r="F46" s="20" t="s">
        <v>1</v>
      </c>
    </row>
    <row r="47" ht="18" customHeight="1" spans="1:6">
      <c r="A47" s="25" t="s">
        <v>1479</v>
      </c>
      <c r="B47" s="25" t="s">
        <v>1480</v>
      </c>
      <c r="C47" s="26">
        <v>0</v>
      </c>
      <c r="D47" s="26">
        <v>0</v>
      </c>
      <c r="E47" s="26">
        <f t="shared" si="0"/>
        <v>0</v>
      </c>
      <c r="F47" s="20" t="s">
        <v>1</v>
      </c>
    </row>
    <row r="48" ht="18" customHeight="1" spans="1:6">
      <c r="A48" s="25" t="s">
        <v>1481</v>
      </c>
      <c r="B48" s="25" t="s">
        <v>1482</v>
      </c>
      <c r="C48" s="26">
        <v>0</v>
      </c>
      <c r="D48" s="26">
        <v>0</v>
      </c>
      <c r="E48" s="26">
        <f t="shared" si="0"/>
        <v>0</v>
      </c>
      <c r="F48" s="20" t="s">
        <v>1</v>
      </c>
    </row>
    <row r="49" ht="18" customHeight="1" spans="1:6">
      <c r="A49" s="25" t="s">
        <v>1483</v>
      </c>
      <c r="B49" s="25" t="s">
        <v>1484</v>
      </c>
      <c r="C49" s="26">
        <v>0</v>
      </c>
      <c r="D49" s="26">
        <v>0</v>
      </c>
      <c r="E49" s="26">
        <f t="shared" si="0"/>
        <v>0</v>
      </c>
      <c r="F49" s="20" t="s">
        <v>1</v>
      </c>
    </row>
    <row r="50" ht="18" customHeight="1" spans="1:6">
      <c r="A50" s="25" t="s">
        <v>1485</v>
      </c>
      <c r="B50" s="25" t="s">
        <v>1486</v>
      </c>
      <c r="C50" s="26">
        <v>0</v>
      </c>
      <c r="D50" s="26"/>
      <c r="E50" s="26">
        <f t="shared" si="0"/>
        <v>0</v>
      </c>
      <c r="F50" s="20" t="s">
        <v>1</v>
      </c>
    </row>
    <row r="51" ht="18" customHeight="1" spans="1:6">
      <c r="A51" s="22" t="s">
        <v>1487</v>
      </c>
      <c r="B51" s="22" t="s">
        <v>1488</v>
      </c>
      <c r="C51" s="19">
        <f>SUM(C52:C54)</f>
        <v>0</v>
      </c>
      <c r="D51" s="19">
        <f>SUM(D52:D54)</f>
        <v>0</v>
      </c>
      <c r="E51" s="19">
        <f t="shared" si="0"/>
        <v>0</v>
      </c>
      <c r="F51" s="23" t="s">
        <v>1</v>
      </c>
    </row>
    <row r="52" ht="18" customHeight="1" spans="1:6">
      <c r="A52" s="25" t="s">
        <v>1489</v>
      </c>
      <c r="B52" s="25" t="s">
        <v>1490</v>
      </c>
      <c r="C52" s="26">
        <v>0</v>
      </c>
      <c r="D52" s="26">
        <v>0</v>
      </c>
      <c r="E52" s="26">
        <f t="shared" si="0"/>
        <v>0</v>
      </c>
      <c r="F52" s="20" t="s">
        <v>1</v>
      </c>
    </row>
    <row r="53" ht="18" customHeight="1" spans="1:6">
      <c r="A53" s="25" t="s">
        <v>1491</v>
      </c>
      <c r="B53" s="25" t="s">
        <v>1492</v>
      </c>
      <c r="C53" s="26">
        <v>0</v>
      </c>
      <c r="D53" s="26">
        <v>0</v>
      </c>
      <c r="E53" s="26">
        <f t="shared" si="0"/>
        <v>0</v>
      </c>
      <c r="F53" s="20" t="s">
        <v>1</v>
      </c>
    </row>
    <row r="54" ht="18" customHeight="1" spans="1:6">
      <c r="A54" s="25" t="s">
        <v>1493</v>
      </c>
      <c r="B54" s="25" t="s">
        <v>1494</v>
      </c>
      <c r="C54" s="26">
        <v>0</v>
      </c>
      <c r="D54" s="26">
        <v>0</v>
      </c>
      <c r="E54" s="26">
        <f t="shared" si="0"/>
        <v>0</v>
      </c>
      <c r="F54" s="20" t="s">
        <v>1</v>
      </c>
    </row>
    <row r="55" ht="18" customHeight="1" spans="1:6">
      <c r="A55" s="22" t="s">
        <v>1495</v>
      </c>
      <c r="B55" s="22" t="s">
        <v>1496</v>
      </c>
      <c r="C55" s="19">
        <v>0</v>
      </c>
      <c r="D55" s="19">
        <v>0</v>
      </c>
      <c r="E55" s="26">
        <f t="shared" si="0"/>
        <v>0</v>
      </c>
      <c r="F55" s="23" t="s">
        <v>1</v>
      </c>
    </row>
    <row r="56" ht="18" customHeight="1" spans="1:6">
      <c r="A56" s="22" t="s">
        <v>1</v>
      </c>
      <c r="B56" s="22" t="s">
        <v>1497</v>
      </c>
      <c r="C56" s="19">
        <f>SUM(C8,C40,C45,C51,C55)</f>
        <v>500</v>
      </c>
      <c r="D56" s="19">
        <f>SUM(D8,D40,D45,D51,D55)</f>
        <v>0</v>
      </c>
      <c r="E56" s="19">
        <f t="shared" si="0"/>
        <v>500</v>
      </c>
      <c r="F56" s="23" t="s">
        <v>1</v>
      </c>
    </row>
    <row r="57" ht="18" customHeight="1" spans="1:6">
      <c r="A57" s="25" t="s">
        <v>1</v>
      </c>
      <c r="B57" s="25" t="s">
        <v>1498</v>
      </c>
      <c r="C57" s="26">
        <v>0</v>
      </c>
      <c r="D57" s="26">
        <v>49.5</v>
      </c>
      <c r="E57" s="26">
        <f t="shared" si="0"/>
        <v>49.5</v>
      </c>
      <c r="F57" s="20" t="s">
        <v>1</v>
      </c>
    </row>
    <row r="58" ht="18" customHeight="1" spans="1:6">
      <c r="A58" s="25" t="s">
        <v>1</v>
      </c>
      <c r="B58" s="25" t="s">
        <v>1499</v>
      </c>
      <c r="C58" s="26">
        <v>0</v>
      </c>
      <c r="D58" s="26">
        <v>0</v>
      </c>
      <c r="E58" s="26">
        <f t="shared" si="0"/>
        <v>0</v>
      </c>
      <c r="F58" s="20" t="s">
        <v>1</v>
      </c>
    </row>
    <row r="59" ht="18" customHeight="1" spans="1:6">
      <c r="A59" s="25" t="s">
        <v>1</v>
      </c>
      <c r="B59" s="25" t="s">
        <v>1500</v>
      </c>
      <c r="C59" s="26">
        <v>243</v>
      </c>
      <c r="D59" s="26">
        <v>0</v>
      </c>
      <c r="E59" s="26">
        <f t="shared" si="0"/>
        <v>243</v>
      </c>
      <c r="F59" s="20" t="s">
        <v>1</v>
      </c>
    </row>
  </sheetData>
  <mergeCells count="9">
    <mergeCell ref="A2:F2"/>
    <mergeCell ref="E3:F3"/>
    <mergeCell ref="A7:B7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scale="63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selection activeCell="E3" sqref="E3:F3"/>
    </sheetView>
  </sheetViews>
  <sheetFormatPr defaultColWidth="9" defaultRowHeight="13.5" outlineLevelCol="5"/>
  <cols>
    <col min="1" max="1" width="10.875" customWidth="1"/>
    <col min="2" max="2" width="36.7583333333333" customWidth="1"/>
    <col min="3" max="5" width="15.875" style="2" customWidth="1"/>
    <col min="6" max="6" width="27.875" customWidth="1"/>
  </cols>
  <sheetData>
    <row r="1" ht="23.1" customHeight="1" spans="1:6">
      <c r="A1" s="3" t="s">
        <v>1501</v>
      </c>
      <c r="B1" s="4" t="s">
        <v>1</v>
      </c>
      <c r="C1" s="5" t="s">
        <v>1</v>
      </c>
      <c r="D1" s="5" t="s">
        <v>1</v>
      </c>
      <c r="E1" s="5" t="s">
        <v>1</v>
      </c>
      <c r="F1" s="4" t="s">
        <v>1</v>
      </c>
    </row>
    <row r="2" ht="38.1" customHeight="1" spans="1:6">
      <c r="A2" s="6" t="s">
        <v>1502</v>
      </c>
      <c r="B2" s="7"/>
      <c r="C2" s="7"/>
      <c r="D2" s="7"/>
      <c r="E2" s="7"/>
      <c r="F2" s="7"/>
    </row>
    <row r="3" ht="23.1" customHeight="1" spans="1:6">
      <c r="A3" s="8"/>
      <c r="B3" s="9" t="s">
        <v>1</v>
      </c>
      <c r="C3" s="10" t="s">
        <v>1</v>
      </c>
      <c r="D3" s="10" t="s">
        <v>1</v>
      </c>
      <c r="E3" s="11" t="s">
        <v>3</v>
      </c>
      <c r="F3" s="11"/>
    </row>
    <row r="4" s="1" customFormat="1" ht="18.95" customHeight="1" spans="1:6">
      <c r="A4" s="12" t="s">
        <v>1503</v>
      </c>
      <c r="B4" s="12" t="s">
        <v>7</v>
      </c>
      <c r="C4" s="13" t="s">
        <v>1399</v>
      </c>
      <c r="D4" s="13" t="s">
        <v>9</v>
      </c>
      <c r="E4" s="13" t="s">
        <v>1504</v>
      </c>
      <c r="F4" s="13" t="s">
        <v>6</v>
      </c>
    </row>
    <row r="5" s="1" customFormat="1" ht="18.95" customHeight="1" spans="1:6">
      <c r="A5" s="14"/>
      <c r="B5" s="14"/>
      <c r="C5" s="15"/>
      <c r="D5" s="15"/>
      <c r="E5" s="15"/>
      <c r="F5" s="15"/>
    </row>
    <row r="6" ht="18.95" customHeight="1" spans="1:6">
      <c r="A6" s="16" t="s">
        <v>45</v>
      </c>
      <c r="B6" s="16" t="s">
        <v>12</v>
      </c>
      <c r="C6" s="17" t="s">
        <v>13</v>
      </c>
      <c r="D6" s="17" t="s">
        <v>46</v>
      </c>
      <c r="E6" s="17" t="s">
        <v>47</v>
      </c>
      <c r="F6" s="17" t="s">
        <v>16</v>
      </c>
    </row>
    <row r="7" ht="24" customHeight="1" spans="1:6">
      <c r="A7" s="18" t="s">
        <v>1265</v>
      </c>
      <c r="B7" s="18"/>
      <c r="C7" s="19">
        <f>SUM(C33:C37)</f>
        <v>743</v>
      </c>
      <c r="D7" s="19">
        <f>SUM(D33:D37)</f>
        <v>49.5</v>
      </c>
      <c r="E7" s="19">
        <f t="shared" ref="E7:E37" si="0">SUM(C7:D7)</f>
        <v>792.5</v>
      </c>
      <c r="F7" s="20" t="s">
        <v>1</v>
      </c>
    </row>
    <row r="8" ht="23.1" customHeight="1" spans="1:6">
      <c r="A8" s="21" t="s">
        <v>1505</v>
      </c>
      <c r="B8" s="22" t="s">
        <v>1506</v>
      </c>
      <c r="C8" s="19">
        <f>SUM(C9:C18)</f>
        <v>243</v>
      </c>
      <c r="D8" s="19">
        <f>SUM(D9:D18)</f>
        <v>49.5</v>
      </c>
      <c r="E8" s="19">
        <f t="shared" si="0"/>
        <v>292.5</v>
      </c>
      <c r="F8" s="23" t="s">
        <v>1</v>
      </c>
    </row>
    <row r="9" ht="23.1" customHeight="1" spans="1:6">
      <c r="A9" s="24" t="s">
        <v>1507</v>
      </c>
      <c r="B9" s="25" t="s">
        <v>1508</v>
      </c>
      <c r="C9" s="26">
        <v>0</v>
      </c>
      <c r="D9" s="26">
        <v>0</v>
      </c>
      <c r="E9" s="26">
        <f t="shared" si="0"/>
        <v>0</v>
      </c>
      <c r="F9" s="20" t="s">
        <v>1</v>
      </c>
    </row>
    <row r="10" ht="23.1" customHeight="1" spans="1:6">
      <c r="A10" s="24" t="s">
        <v>1509</v>
      </c>
      <c r="B10" s="25" t="s">
        <v>1510</v>
      </c>
      <c r="C10" s="26">
        <v>0</v>
      </c>
      <c r="D10" s="26">
        <v>0</v>
      </c>
      <c r="E10" s="26">
        <f t="shared" si="0"/>
        <v>0</v>
      </c>
      <c r="F10" s="20" t="s">
        <v>1</v>
      </c>
    </row>
    <row r="11" ht="23.1" customHeight="1" spans="1:6">
      <c r="A11" s="24" t="s">
        <v>1511</v>
      </c>
      <c r="B11" s="25" t="s">
        <v>1512</v>
      </c>
      <c r="C11" s="26">
        <v>0</v>
      </c>
      <c r="D11" s="26">
        <v>0</v>
      </c>
      <c r="E11" s="26">
        <f t="shared" si="0"/>
        <v>0</v>
      </c>
      <c r="F11" s="20" t="s">
        <v>1</v>
      </c>
    </row>
    <row r="12" ht="23.1" customHeight="1" spans="1:6">
      <c r="A12" s="24" t="s">
        <v>1513</v>
      </c>
      <c r="B12" s="25" t="s">
        <v>1514</v>
      </c>
      <c r="C12" s="26">
        <v>0</v>
      </c>
      <c r="D12" s="26">
        <v>0</v>
      </c>
      <c r="E12" s="26">
        <f t="shared" si="0"/>
        <v>0</v>
      </c>
      <c r="F12" s="20" t="s">
        <v>1</v>
      </c>
    </row>
    <row r="13" ht="23.1" customHeight="1" spans="1:6">
      <c r="A13" s="24" t="s">
        <v>1515</v>
      </c>
      <c r="B13" s="25" t="s">
        <v>1516</v>
      </c>
      <c r="C13" s="26">
        <v>243</v>
      </c>
      <c r="D13" s="26">
        <v>49.5</v>
      </c>
      <c r="E13" s="26">
        <f t="shared" si="0"/>
        <v>292.5</v>
      </c>
      <c r="F13" s="20" t="s">
        <v>1</v>
      </c>
    </row>
    <row r="14" ht="23.1" customHeight="1" spans="1:6">
      <c r="A14" s="24" t="s">
        <v>1517</v>
      </c>
      <c r="B14" s="25" t="s">
        <v>1518</v>
      </c>
      <c r="C14" s="26">
        <v>0</v>
      </c>
      <c r="D14" s="26">
        <v>0</v>
      </c>
      <c r="E14" s="26">
        <f t="shared" si="0"/>
        <v>0</v>
      </c>
      <c r="F14" s="20" t="s">
        <v>1</v>
      </c>
    </row>
    <row r="15" ht="23.1" customHeight="1" spans="1:6">
      <c r="A15" s="24" t="s">
        <v>1519</v>
      </c>
      <c r="B15" s="25" t="s">
        <v>1520</v>
      </c>
      <c r="C15" s="26">
        <v>0</v>
      </c>
      <c r="D15" s="26">
        <v>0</v>
      </c>
      <c r="E15" s="26">
        <f t="shared" si="0"/>
        <v>0</v>
      </c>
      <c r="F15" s="20" t="s">
        <v>1</v>
      </c>
    </row>
    <row r="16" ht="23.1" customHeight="1" spans="1:6">
      <c r="A16" s="27" t="s">
        <v>1521</v>
      </c>
      <c r="B16" s="25" t="s">
        <v>1522</v>
      </c>
      <c r="C16" s="26">
        <v>0</v>
      </c>
      <c r="D16" s="26">
        <v>0</v>
      </c>
      <c r="E16" s="26">
        <f t="shared" si="0"/>
        <v>0</v>
      </c>
      <c r="F16" s="20" t="s">
        <v>1</v>
      </c>
    </row>
    <row r="17" ht="23.1" customHeight="1" spans="1:6">
      <c r="A17" s="27" t="s">
        <v>1523</v>
      </c>
      <c r="B17" s="25" t="s">
        <v>1524</v>
      </c>
      <c r="C17" s="26">
        <v>0</v>
      </c>
      <c r="D17" s="26">
        <v>0</v>
      </c>
      <c r="E17" s="26">
        <f t="shared" si="0"/>
        <v>0</v>
      </c>
      <c r="F17" s="20" t="s">
        <v>1</v>
      </c>
    </row>
    <row r="18" ht="23.1" customHeight="1" spans="1:6">
      <c r="A18" s="27" t="s">
        <v>1525</v>
      </c>
      <c r="B18" s="25" t="s">
        <v>1526</v>
      </c>
      <c r="C18" s="26">
        <v>0</v>
      </c>
      <c r="D18" s="26">
        <v>0</v>
      </c>
      <c r="E18" s="26">
        <f t="shared" si="0"/>
        <v>0</v>
      </c>
      <c r="F18" s="20" t="s">
        <v>1</v>
      </c>
    </row>
    <row r="19" ht="23.1" customHeight="1" spans="1:6">
      <c r="A19" s="28" t="s">
        <v>1527</v>
      </c>
      <c r="B19" s="22" t="s">
        <v>1528</v>
      </c>
      <c r="C19" s="19">
        <f>SUM(C20:C28)</f>
        <v>0</v>
      </c>
      <c r="D19" s="19">
        <f>SUM(D20:D28)</f>
        <v>0</v>
      </c>
      <c r="E19" s="19">
        <f t="shared" si="0"/>
        <v>0</v>
      </c>
      <c r="F19" s="23" t="s">
        <v>1</v>
      </c>
    </row>
    <row r="20" ht="23.1" customHeight="1" spans="1:6">
      <c r="A20" s="25" t="s">
        <v>1529</v>
      </c>
      <c r="B20" s="25" t="s">
        <v>1530</v>
      </c>
      <c r="C20" s="26">
        <v>0</v>
      </c>
      <c r="D20" s="26">
        <v>0</v>
      </c>
      <c r="E20" s="26">
        <f t="shared" si="0"/>
        <v>0</v>
      </c>
      <c r="F20" s="20" t="s">
        <v>1</v>
      </c>
    </row>
    <row r="21" ht="23.1" customHeight="1" spans="1:6">
      <c r="A21" s="25" t="s">
        <v>1531</v>
      </c>
      <c r="B21" s="25" t="s">
        <v>1532</v>
      </c>
      <c r="C21" s="26">
        <v>0</v>
      </c>
      <c r="D21" s="26">
        <v>0</v>
      </c>
      <c r="E21" s="26">
        <f t="shared" si="0"/>
        <v>0</v>
      </c>
      <c r="F21" s="20" t="s">
        <v>1</v>
      </c>
    </row>
    <row r="22" ht="23.1" customHeight="1" spans="1:6">
      <c r="A22" s="25" t="s">
        <v>1533</v>
      </c>
      <c r="B22" s="25" t="s">
        <v>1534</v>
      </c>
      <c r="C22" s="26">
        <v>0</v>
      </c>
      <c r="D22" s="26">
        <v>0</v>
      </c>
      <c r="E22" s="26">
        <f t="shared" si="0"/>
        <v>0</v>
      </c>
      <c r="F22" s="20" t="s">
        <v>1</v>
      </c>
    </row>
    <row r="23" ht="23.1" customHeight="1" spans="1:6">
      <c r="A23" s="25" t="s">
        <v>1535</v>
      </c>
      <c r="B23" s="25" t="s">
        <v>1536</v>
      </c>
      <c r="C23" s="26">
        <v>0</v>
      </c>
      <c r="D23" s="26">
        <v>0</v>
      </c>
      <c r="E23" s="26">
        <f t="shared" si="0"/>
        <v>0</v>
      </c>
      <c r="F23" s="20" t="s">
        <v>1</v>
      </c>
    </row>
    <row r="24" ht="23.1" customHeight="1" spans="1:6">
      <c r="A24" s="25" t="s">
        <v>1537</v>
      </c>
      <c r="B24" s="25" t="s">
        <v>1538</v>
      </c>
      <c r="C24" s="26">
        <v>0</v>
      </c>
      <c r="D24" s="26">
        <v>0</v>
      </c>
      <c r="E24" s="26">
        <f t="shared" si="0"/>
        <v>0</v>
      </c>
      <c r="F24" s="20" t="s">
        <v>1</v>
      </c>
    </row>
    <row r="25" ht="23.1" customHeight="1" spans="1:6">
      <c r="A25" s="25" t="s">
        <v>1539</v>
      </c>
      <c r="B25" s="25" t="s">
        <v>1540</v>
      </c>
      <c r="C25" s="26">
        <v>0</v>
      </c>
      <c r="D25" s="26">
        <v>0</v>
      </c>
      <c r="E25" s="26">
        <f t="shared" si="0"/>
        <v>0</v>
      </c>
      <c r="F25" s="20" t="s">
        <v>1</v>
      </c>
    </row>
    <row r="26" ht="23.1" customHeight="1" spans="1:6">
      <c r="A26" s="25" t="s">
        <v>1541</v>
      </c>
      <c r="B26" s="25" t="s">
        <v>1542</v>
      </c>
      <c r="C26" s="26">
        <v>0</v>
      </c>
      <c r="D26" s="26">
        <v>0</v>
      </c>
      <c r="E26" s="26">
        <f t="shared" si="0"/>
        <v>0</v>
      </c>
      <c r="F26" s="20" t="s">
        <v>1</v>
      </c>
    </row>
    <row r="27" ht="23.1" customHeight="1" spans="1:6">
      <c r="A27" s="25" t="s">
        <v>1543</v>
      </c>
      <c r="B27" s="25" t="s">
        <v>1544</v>
      </c>
      <c r="C27" s="26">
        <v>0</v>
      </c>
      <c r="D27" s="26">
        <v>0</v>
      </c>
      <c r="E27" s="26">
        <f t="shared" si="0"/>
        <v>0</v>
      </c>
      <c r="F27" s="20" t="s">
        <v>1</v>
      </c>
    </row>
    <row r="28" ht="23.1" customHeight="1" spans="1:6">
      <c r="A28" s="25" t="s">
        <v>1545</v>
      </c>
      <c r="B28" s="25" t="s">
        <v>1546</v>
      </c>
      <c r="C28" s="26">
        <v>0</v>
      </c>
      <c r="D28" s="26">
        <v>0</v>
      </c>
      <c r="E28" s="26">
        <f t="shared" si="0"/>
        <v>0</v>
      </c>
      <c r="F28" s="20" t="s">
        <v>1</v>
      </c>
    </row>
    <row r="29" ht="23.1" customHeight="1" spans="1:6">
      <c r="A29" s="22" t="s">
        <v>1547</v>
      </c>
      <c r="B29" s="22" t="s">
        <v>1548</v>
      </c>
      <c r="C29" s="19">
        <f>C30</f>
        <v>0</v>
      </c>
      <c r="D29" s="19">
        <f>D30</f>
        <v>0</v>
      </c>
      <c r="E29" s="19">
        <f t="shared" si="0"/>
        <v>0</v>
      </c>
      <c r="F29" s="23" t="s">
        <v>1</v>
      </c>
    </row>
    <row r="30" ht="23.1" customHeight="1" spans="1:6">
      <c r="A30" s="25" t="s">
        <v>1549</v>
      </c>
      <c r="B30" s="25" t="s">
        <v>1548</v>
      </c>
      <c r="C30" s="26">
        <v>0</v>
      </c>
      <c r="D30" s="26">
        <v>0</v>
      </c>
      <c r="E30" s="26">
        <f t="shared" si="0"/>
        <v>0</v>
      </c>
      <c r="F30" s="20" t="s">
        <v>1</v>
      </c>
    </row>
    <row r="31" ht="23.1" customHeight="1" spans="1:6">
      <c r="A31" s="22" t="s">
        <v>1550</v>
      </c>
      <c r="B31" s="22" t="s">
        <v>1551</v>
      </c>
      <c r="C31" s="19">
        <f>C32</f>
        <v>0</v>
      </c>
      <c r="D31" s="19">
        <f>D32</f>
        <v>0</v>
      </c>
      <c r="E31" s="19">
        <f t="shared" si="0"/>
        <v>0</v>
      </c>
      <c r="F31" s="23" t="s">
        <v>1</v>
      </c>
    </row>
    <row r="32" ht="23.1" customHeight="1" spans="1:6">
      <c r="A32" s="25" t="s">
        <v>1552</v>
      </c>
      <c r="B32" s="25" t="s">
        <v>1551</v>
      </c>
      <c r="C32" s="26">
        <v>0</v>
      </c>
      <c r="D32" s="26">
        <v>0</v>
      </c>
      <c r="E32" s="26">
        <f t="shared" si="0"/>
        <v>0</v>
      </c>
      <c r="F32" s="20" t="s">
        <v>1</v>
      </c>
    </row>
    <row r="33" ht="23.1" customHeight="1" spans="1:6">
      <c r="A33" s="22" t="s">
        <v>1</v>
      </c>
      <c r="B33" s="21" t="s">
        <v>1553</v>
      </c>
      <c r="C33" s="19">
        <f>SUM(C8,C19,C29,C31)</f>
        <v>243</v>
      </c>
      <c r="D33" s="19">
        <f>SUM(D8,D19,D29,D31)</f>
        <v>49.5</v>
      </c>
      <c r="E33" s="19">
        <f t="shared" si="0"/>
        <v>292.5</v>
      </c>
      <c r="F33" s="23" t="s">
        <v>1</v>
      </c>
    </row>
    <row r="34" ht="23.1" customHeight="1" spans="1:6">
      <c r="A34" s="25" t="s">
        <v>1</v>
      </c>
      <c r="B34" s="24" t="s">
        <v>1554</v>
      </c>
      <c r="C34" s="26">
        <v>0</v>
      </c>
      <c r="D34" s="26">
        <v>0</v>
      </c>
      <c r="E34" s="26">
        <f t="shared" si="0"/>
        <v>0</v>
      </c>
      <c r="F34" s="20" t="s">
        <v>1</v>
      </c>
    </row>
    <row r="35" ht="23.1" customHeight="1" spans="1:6">
      <c r="A35" s="25" t="s">
        <v>1</v>
      </c>
      <c r="B35" s="24" t="s">
        <v>1555</v>
      </c>
      <c r="C35" s="26">
        <v>0</v>
      </c>
      <c r="D35" s="26">
        <v>0</v>
      </c>
      <c r="E35" s="26">
        <f t="shared" si="0"/>
        <v>0</v>
      </c>
      <c r="F35" s="20" t="s">
        <v>1</v>
      </c>
    </row>
    <row r="36" ht="23.1" customHeight="1" spans="1:6">
      <c r="A36" s="25" t="s">
        <v>1</v>
      </c>
      <c r="B36" s="24" t="s">
        <v>1556</v>
      </c>
      <c r="C36" s="26">
        <v>500</v>
      </c>
      <c r="D36" s="26">
        <v>0</v>
      </c>
      <c r="E36" s="26">
        <f t="shared" si="0"/>
        <v>500</v>
      </c>
      <c r="F36" s="20" t="s">
        <v>1</v>
      </c>
    </row>
    <row r="37" ht="23.1" customHeight="1" spans="1:6">
      <c r="A37" s="25" t="s">
        <v>1</v>
      </c>
      <c r="B37" s="24" t="s">
        <v>1557</v>
      </c>
      <c r="C37" s="26">
        <v>0</v>
      </c>
      <c r="D37" s="26">
        <v>0</v>
      </c>
      <c r="E37" s="26">
        <f t="shared" si="0"/>
        <v>0</v>
      </c>
      <c r="F37" s="20" t="s">
        <v>1</v>
      </c>
    </row>
  </sheetData>
  <mergeCells count="9">
    <mergeCell ref="A2:F2"/>
    <mergeCell ref="E3:F3"/>
    <mergeCell ref="A7:B7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34"/>
  <sheetViews>
    <sheetView tabSelected="1" zoomScale="85" zoomScaleNormal="85" workbookViewId="0">
      <selection activeCell="C23" sqref="C23"/>
    </sheetView>
  </sheetViews>
  <sheetFormatPr defaultColWidth="9" defaultRowHeight="13.5" outlineLevelCol="5"/>
  <cols>
    <col min="1" max="1" width="8.625" style="187" customWidth="1"/>
    <col min="2" max="2" width="31.625" style="187" customWidth="1"/>
    <col min="3" max="5" width="19.875" style="188" customWidth="1"/>
    <col min="6" max="6" width="25.625" style="187" customWidth="1"/>
    <col min="7" max="16384" width="9" style="187"/>
  </cols>
  <sheetData>
    <row r="1" ht="23.1" customHeight="1" spans="1:6">
      <c r="A1" s="67" t="s">
        <v>39</v>
      </c>
      <c r="B1" s="108" t="s">
        <v>1</v>
      </c>
      <c r="C1" s="79" t="s">
        <v>1</v>
      </c>
      <c r="D1" s="79" t="s">
        <v>1</v>
      </c>
      <c r="E1" s="79" t="s">
        <v>1</v>
      </c>
      <c r="F1" s="108" t="s">
        <v>1</v>
      </c>
    </row>
    <row r="2" ht="30" customHeight="1" spans="1:6">
      <c r="A2" s="81" t="s">
        <v>40</v>
      </c>
      <c r="B2" s="83"/>
      <c r="C2" s="82"/>
      <c r="D2" s="82"/>
      <c r="E2" s="82"/>
      <c r="F2" s="83"/>
    </row>
    <row r="3" ht="23.1" customHeight="1" spans="1:6">
      <c r="A3" s="264"/>
      <c r="B3" s="84" t="s">
        <v>1</v>
      </c>
      <c r="C3" s="85" t="s">
        <v>1</v>
      </c>
      <c r="D3" s="85" t="s">
        <v>1</v>
      </c>
      <c r="E3" s="85" t="s">
        <v>1</v>
      </c>
      <c r="F3" s="109" t="s">
        <v>3</v>
      </c>
    </row>
    <row r="4" ht="21.95" customHeight="1" spans="1:6">
      <c r="A4" s="92" t="s">
        <v>41</v>
      </c>
      <c r="B4" s="92" t="s">
        <v>42</v>
      </c>
      <c r="C4" s="265" t="s">
        <v>43</v>
      </c>
      <c r="D4" s="130" t="s">
        <v>9</v>
      </c>
      <c r="E4" s="265" t="s">
        <v>44</v>
      </c>
      <c r="F4" s="92" t="s">
        <v>6</v>
      </c>
    </row>
    <row r="5" ht="21.95" customHeight="1" spans="1:6">
      <c r="A5" s="92"/>
      <c r="B5" s="92"/>
      <c r="C5" s="265"/>
      <c r="D5" s="265"/>
      <c r="E5" s="265"/>
      <c r="F5" s="92"/>
    </row>
    <row r="6" ht="29.1" customHeight="1" spans="1:6">
      <c r="A6" s="94" t="s">
        <v>45</v>
      </c>
      <c r="B6" s="94" t="s">
        <v>12</v>
      </c>
      <c r="C6" s="243" t="s">
        <v>13</v>
      </c>
      <c r="D6" s="243" t="s">
        <v>46</v>
      </c>
      <c r="E6" s="243" t="s">
        <v>47</v>
      </c>
      <c r="F6" s="94" t="s">
        <v>16</v>
      </c>
    </row>
    <row r="7" ht="21.95" customHeight="1" spans="1:6">
      <c r="A7" s="110" t="s">
        <v>48</v>
      </c>
      <c r="B7" s="110" t="s">
        <v>49</v>
      </c>
      <c r="C7" s="266">
        <f>SUM(C8:C23)</f>
        <v>46769.84</v>
      </c>
      <c r="D7" s="266">
        <f>SUM(D8:D23)</f>
        <v>0</v>
      </c>
      <c r="E7" s="266">
        <f t="shared" ref="E7:E34" si="0">SUM(C7:D7)</f>
        <v>46769.84</v>
      </c>
      <c r="F7" s="249" t="s">
        <v>1</v>
      </c>
    </row>
    <row r="8" ht="21.95" customHeight="1" spans="1:6">
      <c r="A8" s="110" t="s">
        <v>50</v>
      </c>
      <c r="B8" s="110" t="s">
        <v>51</v>
      </c>
      <c r="C8" s="267">
        <v>9677.2</v>
      </c>
      <c r="D8" s="268"/>
      <c r="E8" s="268">
        <f t="shared" si="0"/>
        <v>9677.2</v>
      </c>
      <c r="F8" s="249" t="s">
        <v>1</v>
      </c>
    </row>
    <row r="9" ht="21.95" customHeight="1" spans="1:6">
      <c r="A9" s="110" t="s">
        <v>52</v>
      </c>
      <c r="B9" s="110" t="s">
        <v>53</v>
      </c>
      <c r="C9" s="267">
        <v>3030.56</v>
      </c>
      <c r="D9" s="268"/>
      <c r="E9" s="268">
        <f t="shared" si="0"/>
        <v>3030.56</v>
      </c>
      <c r="F9" s="249" t="s">
        <v>1</v>
      </c>
    </row>
    <row r="10" ht="21.95" customHeight="1" spans="1:6">
      <c r="A10" s="110" t="s">
        <v>54</v>
      </c>
      <c r="B10" s="110" t="s">
        <v>55</v>
      </c>
      <c r="C10" s="267"/>
      <c r="D10" s="268"/>
      <c r="E10" s="268">
        <f t="shared" si="0"/>
        <v>0</v>
      </c>
      <c r="F10" s="249" t="s">
        <v>1</v>
      </c>
    </row>
    <row r="11" ht="21.95" customHeight="1" spans="1:6">
      <c r="A11" s="110" t="s">
        <v>56</v>
      </c>
      <c r="B11" s="110" t="s">
        <v>57</v>
      </c>
      <c r="C11" s="267">
        <v>2756</v>
      </c>
      <c r="D11" s="268"/>
      <c r="E11" s="268">
        <f t="shared" si="0"/>
        <v>2756</v>
      </c>
      <c r="F11" s="249" t="s">
        <v>1</v>
      </c>
    </row>
    <row r="12" ht="21.95" customHeight="1" spans="1:6">
      <c r="A12" s="110" t="s">
        <v>58</v>
      </c>
      <c r="B12" s="110" t="s">
        <v>59</v>
      </c>
      <c r="C12" s="267">
        <v>745.68</v>
      </c>
      <c r="D12" s="268"/>
      <c r="E12" s="268">
        <f t="shared" si="0"/>
        <v>745.68</v>
      </c>
      <c r="F12" s="249" t="s">
        <v>1</v>
      </c>
    </row>
    <row r="13" ht="21.95" customHeight="1" spans="1:6">
      <c r="A13" s="110" t="s">
        <v>60</v>
      </c>
      <c r="B13" s="110" t="s">
        <v>61</v>
      </c>
      <c r="C13" s="267">
        <v>1270.88</v>
      </c>
      <c r="D13" s="268"/>
      <c r="E13" s="268">
        <f t="shared" si="0"/>
        <v>1270.88</v>
      </c>
      <c r="F13" s="249" t="s">
        <v>1</v>
      </c>
    </row>
    <row r="14" ht="21.95" customHeight="1" spans="1:6">
      <c r="A14" s="110" t="s">
        <v>62</v>
      </c>
      <c r="B14" s="110" t="s">
        <v>63</v>
      </c>
      <c r="C14" s="267">
        <v>3859.44</v>
      </c>
      <c r="D14" s="268"/>
      <c r="E14" s="268">
        <f t="shared" si="0"/>
        <v>3859.44</v>
      </c>
      <c r="F14" s="249" t="s">
        <v>1</v>
      </c>
    </row>
    <row r="15" ht="21.95" customHeight="1" spans="1:6">
      <c r="A15" s="110" t="s">
        <v>64</v>
      </c>
      <c r="B15" s="110" t="s">
        <v>65</v>
      </c>
      <c r="C15" s="267">
        <v>1544.4</v>
      </c>
      <c r="D15" s="268"/>
      <c r="E15" s="268">
        <f t="shared" si="0"/>
        <v>1544.4</v>
      </c>
      <c r="F15" s="249" t="s">
        <v>1</v>
      </c>
    </row>
    <row r="16" ht="21.95" customHeight="1" spans="1:6">
      <c r="A16" s="110" t="s">
        <v>66</v>
      </c>
      <c r="B16" s="110" t="s">
        <v>67</v>
      </c>
      <c r="C16" s="267">
        <v>1790.88</v>
      </c>
      <c r="D16" s="268"/>
      <c r="E16" s="268">
        <f t="shared" si="0"/>
        <v>1790.88</v>
      </c>
      <c r="F16" s="249" t="s">
        <v>1</v>
      </c>
    </row>
    <row r="17" ht="21.95" customHeight="1" spans="1:6">
      <c r="A17" s="110" t="s">
        <v>68</v>
      </c>
      <c r="B17" s="110" t="s">
        <v>69</v>
      </c>
      <c r="C17" s="267">
        <v>3292.64</v>
      </c>
      <c r="D17" s="268"/>
      <c r="E17" s="268">
        <f t="shared" si="0"/>
        <v>3292.64</v>
      </c>
      <c r="F17" s="249" t="s">
        <v>1</v>
      </c>
    </row>
    <row r="18" ht="21.95" customHeight="1" spans="1:6">
      <c r="A18" s="110" t="s">
        <v>70</v>
      </c>
      <c r="B18" s="110" t="s">
        <v>71</v>
      </c>
      <c r="C18" s="267">
        <v>11628.24</v>
      </c>
      <c r="D18" s="268"/>
      <c r="E18" s="268">
        <f t="shared" si="0"/>
        <v>11628.24</v>
      </c>
      <c r="F18" s="249" t="s">
        <v>1</v>
      </c>
    </row>
    <row r="19" ht="21.95" customHeight="1" spans="1:6">
      <c r="A19" s="110" t="s">
        <v>72</v>
      </c>
      <c r="B19" s="110" t="s">
        <v>73</v>
      </c>
      <c r="C19" s="267">
        <v>262.08</v>
      </c>
      <c r="D19" s="268"/>
      <c r="E19" s="268">
        <f t="shared" si="0"/>
        <v>262.08</v>
      </c>
      <c r="F19" s="249" t="s">
        <v>1</v>
      </c>
    </row>
    <row r="20" ht="21.95" customHeight="1" spans="1:6">
      <c r="A20" s="110" t="s">
        <v>74</v>
      </c>
      <c r="B20" s="110" t="s">
        <v>75</v>
      </c>
      <c r="C20" s="267">
        <v>6396</v>
      </c>
      <c r="D20" s="268"/>
      <c r="E20" s="268">
        <f t="shared" si="0"/>
        <v>6396</v>
      </c>
      <c r="F20" s="249" t="s">
        <v>1</v>
      </c>
    </row>
    <row r="21" ht="21.95" customHeight="1" spans="1:6">
      <c r="A21" s="110" t="s">
        <v>76</v>
      </c>
      <c r="B21" s="110" t="s">
        <v>77</v>
      </c>
      <c r="C21" s="267">
        <v>388.96</v>
      </c>
      <c r="D21" s="268"/>
      <c r="E21" s="268">
        <f t="shared" si="0"/>
        <v>388.96</v>
      </c>
      <c r="F21" s="249" t="s">
        <v>1</v>
      </c>
    </row>
    <row r="22" ht="21.95" customHeight="1" spans="1:6">
      <c r="A22" s="110" t="s">
        <v>78</v>
      </c>
      <c r="B22" s="110" t="s">
        <v>79</v>
      </c>
      <c r="C22" s="267">
        <v>126.88</v>
      </c>
      <c r="D22" s="268"/>
      <c r="E22" s="268">
        <f t="shared" si="0"/>
        <v>126.88</v>
      </c>
      <c r="F22" s="249" t="s">
        <v>1</v>
      </c>
    </row>
    <row r="23" ht="21.95" customHeight="1" spans="1:6">
      <c r="A23" s="110" t="s">
        <v>80</v>
      </c>
      <c r="B23" s="110" t="s">
        <v>81</v>
      </c>
      <c r="C23" s="268"/>
      <c r="D23" s="268"/>
      <c r="E23" s="268">
        <f t="shared" si="0"/>
        <v>0</v>
      </c>
      <c r="F23" s="249" t="s">
        <v>1</v>
      </c>
    </row>
    <row r="24" ht="21.95" customHeight="1" spans="1:6">
      <c r="A24" s="110" t="s">
        <v>82</v>
      </c>
      <c r="B24" s="110" t="s">
        <v>83</v>
      </c>
      <c r="C24" s="266">
        <f>SUM(C25:C32)</f>
        <v>8446.16</v>
      </c>
      <c r="D24" s="266">
        <f>SUM(D25:D32)</f>
        <v>0</v>
      </c>
      <c r="E24" s="266">
        <f t="shared" si="0"/>
        <v>8446.16</v>
      </c>
      <c r="F24" s="249" t="s">
        <v>1</v>
      </c>
    </row>
    <row r="25" ht="21.95" customHeight="1" spans="1:6">
      <c r="A25" s="110" t="s">
        <v>84</v>
      </c>
      <c r="B25" s="110" t="s">
        <v>85</v>
      </c>
      <c r="C25" s="267">
        <v>1487</v>
      </c>
      <c r="D25" s="268"/>
      <c r="E25" s="268">
        <f t="shared" si="0"/>
        <v>1487</v>
      </c>
      <c r="F25" s="249" t="s">
        <v>1</v>
      </c>
    </row>
    <row r="26" ht="21.95" customHeight="1" spans="1:6">
      <c r="A26" s="110" t="s">
        <v>86</v>
      </c>
      <c r="B26" s="110" t="s">
        <v>87</v>
      </c>
      <c r="C26" s="267">
        <v>2955</v>
      </c>
      <c r="D26" s="268"/>
      <c r="E26" s="268">
        <f t="shared" si="0"/>
        <v>2955</v>
      </c>
      <c r="F26" s="249" t="s">
        <v>1</v>
      </c>
    </row>
    <row r="27" ht="21.95" customHeight="1" spans="1:6">
      <c r="A27" s="110" t="s">
        <v>88</v>
      </c>
      <c r="B27" s="110" t="s">
        <v>89</v>
      </c>
      <c r="C27" s="267">
        <v>2103</v>
      </c>
      <c r="D27" s="268"/>
      <c r="E27" s="268">
        <f t="shared" si="0"/>
        <v>2103</v>
      </c>
      <c r="F27" s="249" t="s">
        <v>1</v>
      </c>
    </row>
    <row r="28" ht="21.95" customHeight="1" spans="1:6">
      <c r="A28" s="110" t="s">
        <v>90</v>
      </c>
      <c r="B28" s="110" t="s">
        <v>91</v>
      </c>
      <c r="C28" s="267" t="s">
        <v>1</v>
      </c>
      <c r="D28" s="268"/>
      <c r="E28" s="268">
        <f t="shared" si="0"/>
        <v>0</v>
      </c>
      <c r="F28" s="249" t="s">
        <v>1</v>
      </c>
    </row>
    <row r="29" ht="46.5" customHeight="1" spans="1:6">
      <c r="A29" s="110" t="s">
        <v>92</v>
      </c>
      <c r="B29" s="110" t="s">
        <v>93</v>
      </c>
      <c r="C29" s="267">
        <v>1461</v>
      </c>
      <c r="D29" s="268"/>
      <c r="E29" s="268">
        <f t="shared" si="0"/>
        <v>1461</v>
      </c>
      <c r="F29" s="269"/>
    </row>
    <row r="30" ht="21.95" customHeight="1" spans="1:6">
      <c r="A30" s="110" t="s">
        <v>94</v>
      </c>
      <c r="B30" s="110" t="s">
        <v>95</v>
      </c>
      <c r="C30" s="267" t="s">
        <v>1</v>
      </c>
      <c r="D30" s="268"/>
      <c r="E30" s="268">
        <f t="shared" si="0"/>
        <v>0</v>
      </c>
      <c r="F30" s="249" t="s">
        <v>1</v>
      </c>
    </row>
    <row r="31" ht="21.95" customHeight="1" spans="1:6">
      <c r="A31" s="110" t="s">
        <v>96</v>
      </c>
      <c r="B31" s="110" t="s">
        <v>97</v>
      </c>
      <c r="C31" s="267">
        <v>221</v>
      </c>
      <c r="D31" s="268"/>
      <c r="E31" s="268">
        <f t="shared" si="0"/>
        <v>221</v>
      </c>
      <c r="F31" s="249" t="s">
        <v>1</v>
      </c>
    </row>
    <row r="32" ht="21.95" customHeight="1" spans="1:6">
      <c r="A32" s="110" t="s">
        <v>98</v>
      </c>
      <c r="B32" s="110" t="s">
        <v>99</v>
      </c>
      <c r="C32" s="267">
        <v>219.16</v>
      </c>
      <c r="D32" s="268"/>
      <c r="E32" s="268">
        <f t="shared" si="0"/>
        <v>219.16</v>
      </c>
      <c r="F32" s="249" t="s">
        <v>1</v>
      </c>
    </row>
    <row r="33" ht="21.95" customHeight="1" spans="1:6">
      <c r="A33" s="110" t="s">
        <v>1</v>
      </c>
      <c r="B33" s="110" t="s">
        <v>1</v>
      </c>
      <c r="C33" s="268"/>
      <c r="D33" s="268"/>
      <c r="E33" s="268">
        <f t="shared" si="0"/>
        <v>0</v>
      </c>
      <c r="F33" s="249" t="s">
        <v>1</v>
      </c>
    </row>
    <row r="34" ht="21.95" customHeight="1" spans="1:6">
      <c r="A34" s="270" t="s">
        <v>100</v>
      </c>
      <c r="B34" s="270"/>
      <c r="C34" s="266">
        <f>SUM(C7,C24)</f>
        <v>55216</v>
      </c>
      <c r="D34" s="266">
        <f>SUM(D7,D24)</f>
        <v>0</v>
      </c>
      <c r="E34" s="266">
        <f t="shared" si="0"/>
        <v>55216</v>
      </c>
      <c r="F34" s="249" t="s">
        <v>1</v>
      </c>
    </row>
  </sheetData>
  <autoFilter xmlns:etc="http://www.wps.cn/officeDocument/2017/etCustomData" ref="A1:F34" etc:filterBottomFollowUsedRange="0">
    <extLst/>
  </autoFilter>
  <mergeCells count="8">
    <mergeCell ref="A2:F2"/>
    <mergeCell ref="A34:B3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7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7"/>
  <sheetViews>
    <sheetView zoomScale="110" zoomScaleNormal="110" topLeftCell="A68" workbookViewId="0">
      <selection activeCell="F24" sqref="F24"/>
    </sheetView>
  </sheetViews>
  <sheetFormatPr defaultColWidth="9" defaultRowHeight="13.5"/>
  <cols>
    <col min="1" max="1" width="10" customWidth="1"/>
    <col min="2" max="2" width="5.25833333333333" customWidth="1"/>
    <col min="3" max="3" width="4.5" customWidth="1"/>
    <col min="4" max="4" width="5.75833333333333" customWidth="1"/>
    <col min="5" max="5" width="33.5" customWidth="1"/>
    <col min="6" max="6" width="20.625" style="36" customWidth="1"/>
    <col min="7" max="7" width="17.5" style="36" customWidth="1"/>
    <col min="8" max="8" width="20.2583333333333" style="36" customWidth="1"/>
    <col min="9" max="9" width="18.5" customWidth="1"/>
    <col min="10" max="16339" width="9" customWidth="1"/>
  </cols>
  <sheetData>
    <row r="1" s="187" customFormat="1" ht="27" customHeight="1" spans="1:9">
      <c r="A1" s="67" t="s">
        <v>101</v>
      </c>
      <c r="B1" s="108"/>
      <c r="C1" s="108" t="s">
        <v>1</v>
      </c>
      <c r="D1" s="108" t="s">
        <v>1</v>
      </c>
      <c r="E1" s="80" t="s">
        <v>1</v>
      </c>
      <c r="F1" s="190" t="s">
        <v>1</v>
      </c>
      <c r="G1" s="190" t="s">
        <v>1</v>
      </c>
      <c r="H1" s="190" t="s">
        <v>1</v>
      </c>
      <c r="I1" s="80" t="s">
        <v>1</v>
      </c>
    </row>
    <row r="2" s="187" customFormat="1" ht="30.95" customHeight="1" spans="1:9">
      <c r="A2" s="234" t="s">
        <v>102</v>
      </c>
      <c r="B2" s="235"/>
      <c r="C2" s="235"/>
      <c r="D2" s="235"/>
      <c r="E2" s="235"/>
      <c r="F2" s="236"/>
      <c r="G2" s="236"/>
      <c r="H2" s="236"/>
      <c r="I2" s="235"/>
    </row>
    <row r="3" s="187" customFormat="1" ht="26.1" customHeight="1" spans="1:9">
      <c r="A3" s="84" t="s">
        <v>1</v>
      </c>
      <c r="B3" s="84"/>
      <c r="C3" s="237"/>
      <c r="D3" s="237"/>
      <c r="E3" s="84"/>
      <c r="F3" s="85" t="s">
        <v>1</v>
      </c>
      <c r="G3" s="85" t="s">
        <v>1</v>
      </c>
      <c r="H3" s="238" t="s">
        <v>1</v>
      </c>
      <c r="I3" s="109" t="s">
        <v>3</v>
      </c>
    </row>
    <row r="4" ht="15" customHeight="1" spans="1:9">
      <c r="A4" s="239" t="s">
        <v>103</v>
      </c>
      <c r="B4" s="239" t="s">
        <v>103</v>
      </c>
      <c r="C4" s="240"/>
      <c r="D4" s="240"/>
      <c r="E4" s="239" t="s">
        <v>104</v>
      </c>
      <c r="F4" s="241" t="s">
        <v>105</v>
      </c>
      <c r="G4" s="241" t="s">
        <v>9</v>
      </c>
      <c r="H4" s="241" t="s">
        <v>106</v>
      </c>
      <c r="I4" s="239" t="s">
        <v>6</v>
      </c>
    </row>
    <row r="5" ht="6" customHeight="1" spans="1:9">
      <c r="A5" s="240"/>
      <c r="B5" s="239" t="s">
        <v>107</v>
      </c>
      <c r="C5" s="239" t="s">
        <v>108</v>
      </c>
      <c r="D5" s="239" t="s">
        <v>109</v>
      </c>
      <c r="E5" s="110"/>
      <c r="F5" s="241"/>
      <c r="G5" s="241"/>
      <c r="H5" s="241"/>
      <c r="I5" s="240"/>
    </row>
    <row r="6" ht="6" customHeight="1" spans="1:9">
      <c r="A6" s="240"/>
      <c r="B6" s="240"/>
      <c r="C6" s="240"/>
      <c r="D6" s="240"/>
      <c r="E6" s="110"/>
      <c r="F6" s="241"/>
      <c r="G6" s="241"/>
      <c r="H6" s="241"/>
      <c r="I6" s="240"/>
    </row>
    <row r="7" ht="6" customHeight="1" spans="1:9">
      <c r="A7" s="240"/>
      <c r="B7" s="240"/>
      <c r="C7" s="240"/>
      <c r="D7" s="240"/>
      <c r="E7" s="110"/>
      <c r="F7" s="241"/>
      <c r="G7" s="241"/>
      <c r="H7" s="241"/>
      <c r="I7" s="240"/>
    </row>
    <row r="8" ht="6" customHeight="1" spans="1:9">
      <c r="A8" s="240"/>
      <c r="B8" s="240"/>
      <c r="C8" s="240"/>
      <c r="D8" s="240"/>
      <c r="E8" s="110"/>
      <c r="F8" s="241"/>
      <c r="G8" s="241"/>
      <c r="H8" s="241"/>
      <c r="I8" s="240"/>
    </row>
    <row r="9" ht="17.1" customHeight="1" spans="1:9">
      <c r="A9" s="239" t="s">
        <v>1</v>
      </c>
      <c r="B9" s="242" t="s">
        <v>11</v>
      </c>
      <c r="C9" s="242"/>
      <c r="D9" s="242"/>
      <c r="E9" s="242" t="s">
        <v>12</v>
      </c>
      <c r="F9" s="243" t="s">
        <v>13</v>
      </c>
      <c r="G9" s="243" t="s">
        <v>46</v>
      </c>
      <c r="H9" s="243" t="s">
        <v>47</v>
      </c>
      <c r="I9" s="94" t="s">
        <v>16</v>
      </c>
    </row>
    <row r="10" ht="24" customHeight="1" spans="1:9">
      <c r="A10" s="239" t="s">
        <v>1</v>
      </c>
      <c r="B10" s="244" t="s">
        <v>110</v>
      </c>
      <c r="C10" s="244"/>
      <c r="D10" s="244"/>
      <c r="E10" s="244"/>
      <c r="F10" s="245">
        <f>F11+F253+F293+F312+F402+F454+F510+F567+F694+F775+F846+F869+F977+F1030+F1094+F1114+F1144+F1154+F1199+F1221+F1266+F1316+F1317+F1322+F1402+F1414</f>
        <v>246962.4</v>
      </c>
      <c r="G10" s="245">
        <f>G11+G253+G293+G312+G402+G454+G510+G567+G694+G775+G846+G869+G977+G1030+G1094+G1114+G1144+G1154+G1199+G1221+G1266+G1316+G1317+G1322+G1402+G1414</f>
        <v>53849.41</v>
      </c>
      <c r="H10" s="245">
        <f>H11+H253+H293+H312+H402+H454+H510+H567+H694+H775+H846+H869+H977+H1030+H1094+H1114+H1144+H1154+H1199+H1221+H1266+H1316+H1317+H1322+H1402+H1414</f>
        <v>300811.81</v>
      </c>
      <c r="I10" s="249" t="s">
        <v>1</v>
      </c>
    </row>
    <row r="11" ht="24.95" customHeight="1" spans="1:9">
      <c r="A11" s="246">
        <v>201</v>
      </c>
      <c r="B11" s="96" t="s">
        <v>111</v>
      </c>
      <c r="C11" s="96" t="s">
        <v>1</v>
      </c>
      <c r="D11" s="96" t="s">
        <v>1</v>
      </c>
      <c r="E11" s="99" t="s">
        <v>112</v>
      </c>
      <c r="F11" s="247">
        <f>F12+F24+F33+F43+F54+F65+F76+F84+F93+F106+F115+F126+F138+F145+F153+F159+F166+F173+F180+F187+F194+F202+F208+F214+F221+F236+F243+F250</f>
        <v>34996.68</v>
      </c>
      <c r="G11" s="247">
        <f>G12+G24+G33+G43+G54+G65+G76+G84+G93+G106+G115+G126+G138+G145+G153+G159+G166+G173+G180+G187+G194+G202+G208+G214+G221+G236+G243+G250</f>
        <v>13155.61</v>
      </c>
      <c r="H11" s="247">
        <f>H12+H24+H33+H43+H54+H65+H76+H84+H93+H106+H115+H126+H138+H145+H153+H159+H166+H173+H180+H187+H194+H202+H208+H214+H221+H236+H243+H250</f>
        <v>48152.29</v>
      </c>
      <c r="I11" s="249" t="s">
        <v>1</v>
      </c>
    </row>
    <row r="12" s="187" customFormat="1" ht="17.1" customHeight="1" spans="1:9">
      <c r="A12" s="246">
        <v>20101</v>
      </c>
      <c r="B12" s="96" t="s">
        <v>111</v>
      </c>
      <c r="C12" s="96" t="s">
        <v>113</v>
      </c>
      <c r="D12" s="96" t="s">
        <v>1</v>
      </c>
      <c r="E12" s="99" t="s">
        <v>114</v>
      </c>
      <c r="F12" s="247">
        <f>SUM(F13:F23)</f>
        <v>601.79</v>
      </c>
      <c r="G12" s="247">
        <f>SUM(G13:G23)</f>
        <v>7.52999999999997</v>
      </c>
      <c r="H12" s="247">
        <f>SUM(H13:H23)</f>
        <v>609.32</v>
      </c>
      <c r="I12" s="250"/>
    </row>
    <row r="13" ht="17.1" customHeight="1" spans="1:9">
      <c r="A13" s="246">
        <v>2010101</v>
      </c>
      <c r="B13" s="96" t="s">
        <v>1</v>
      </c>
      <c r="C13" s="96" t="s">
        <v>1</v>
      </c>
      <c r="D13" s="96" t="s">
        <v>113</v>
      </c>
      <c r="E13" s="99" t="s">
        <v>115</v>
      </c>
      <c r="F13" s="248">
        <v>373.18</v>
      </c>
      <c r="G13" s="247">
        <v>0.529999999999973</v>
      </c>
      <c r="H13" s="247">
        <f>F13+G13</f>
        <v>373.71</v>
      </c>
      <c r="I13" s="249"/>
    </row>
    <row r="14" ht="17.1" customHeight="1" spans="1:9">
      <c r="A14" s="246">
        <v>2010102</v>
      </c>
      <c r="B14" s="96" t="s">
        <v>1</v>
      </c>
      <c r="C14" s="96" t="s">
        <v>1</v>
      </c>
      <c r="D14" s="96" t="s">
        <v>116</v>
      </c>
      <c r="E14" s="99" t="s">
        <v>117</v>
      </c>
      <c r="F14" s="248">
        <v>14.3</v>
      </c>
      <c r="G14" s="247">
        <v>0</v>
      </c>
      <c r="H14" s="247">
        <f t="shared" ref="H14:H23" si="0">F14+G14</f>
        <v>14.3</v>
      </c>
      <c r="I14" s="249"/>
    </row>
    <row r="15" ht="17.1" customHeight="1" spans="1:9">
      <c r="A15" s="246">
        <v>2010103</v>
      </c>
      <c r="B15" s="96" t="s">
        <v>1</v>
      </c>
      <c r="C15" s="96" t="s">
        <v>1</v>
      </c>
      <c r="D15" s="96" t="s">
        <v>118</v>
      </c>
      <c r="E15" s="99" t="s">
        <v>119</v>
      </c>
      <c r="F15" s="248">
        <v>10.15</v>
      </c>
      <c r="G15" s="247">
        <v>0</v>
      </c>
      <c r="H15" s="247">
        <f t="shared" si="0"/>
        <v>10.15</v>
      </c>
      <c r="I15" s="249"/>
    </row>
    <row r="16" ht="17.1" customHeight="1" spans="1:9">
      <c r="A16" s="246">
        <v>2010104</v>
      </c>
      <c r="B16" s="96" t="s">
        <v>1</v>
      </c>
      <c r="C16" s="96" t="s">
        <v>1</v>
      </c>
      <c r="D16" s="96" t="s">
        <v>120</v>
      </c>
      <c r="E16" s="99" t="s">
        <v>121</v>
      </c>
      <c r="F16" s="248">
        <v>60</v>
      </c>
      <c r="G16" s="247">
        <v>0</v>
      </c>
      <c r="H16" s="247">
        <f t="shared" si="0"/>
        <v>60</v>
      </c>
      <c r="I16" s="249"/>
    </row>
    <row r="17" ht="17.1" customHeight="1" spans="1:9">
      <c r="A17" s="246">
        <v>2010105</v>
      </c>
      <c r="B17" s="96" t="s">
        <v>1</v>
      </c>
      <c r="C17" s="96" t="s">
        <v>1</v>
      </c>
      <c r="D17" s="96" t="s">
        <v>122</v>
      </c>
      <c r="E17" s="99" t="s">
        <v>123</v>
      </c>
      <c r="F17" s="248">
        <v>0</v>
      </c>
      <c r="G17" s="247"/>
      <c r="H17" s="247">
        <f t="shared" si="0"/>
        <v>0</v>
      </c>
      <c r="I17" s="249"/>
    </row>
    <row r="18" ht="17.1" customHeight="1" spans="1:9">
      <c r="A18" s="246">
        <v>2010106</v>
      </c>
      <c r="B18" s="96" t="s">
        <v>1</v>
      </c>
      <c r="C18" s="96" t="s">
        <v>1</v>
      </c>
      <c r="D18" s="96" t="s">
        <v>124</v>
      </c>
      <c r="E18" s="99" t="s">
        <v>125</v>
      </c>
      <c r="F18" s="248">
        <v>22</v>
      </c>
      <c r="G18" s="247">
        <v>0</v>
      </c>
      <c r="H18" s="247">
        <f t="shared" si="0"/>
        <v>22</v>
      </c>
      <c r="I18" s="249"/>
    </row>
    <row r="19" ht="17.1" customHeight="1" spans="1:9">
      <c r="A19" s="246">
        <v>2010107</v>
      </c>
      <c r="B19" s="96" t="s">
        <v>1</v>
      </c>
      <c r="C19" s="96" t="s">
        <v>1</v>
      </c>
      <c r="D19" s="96" t="s">
        <v>126</v>
      </c>
      <c r="E19" s="99" t="s">
        <v>127</v>
      </c>
      <c r="F19" s="248">
        <v>15</v>
      </c>
      <c r="G19" s="247">
        <v>0</v>
      </c>
      <c r="H19" s="247">
        <f t="shared" si="0"/>
        <v>15</v>
      </c>
      <c r="I19" s="249"/>
    </row>
    <row r="20" ht="17.1" customHeight="1" spans="1:9">
      <c r="A20" s="246">
        <v>2010108</v>
      </c>
      <c r="B20" s="96" t="s">
        <v>1</v>
      </c>
      <c r="C20" s="96" t="s">
        <v>1</v>
      </c>
      <c r="D20" s="96" t="s">
        <v>128</v>
      </c>
      <c r="E20" s="99" t="s">
        <v>129</v>
      </c>
      <c r="F20" s="248">
        <v>28.5</v>
      </c>
      <c r="G20" s="247">
        <v>0</v>
      </c>
      <c r="H20" s="247">
        <f t="shared" si="0"/>
        <v>28.5</v>
      </c>
      <c r="I20" s="249"/>
    </row>
    <row r="21" ht="17.1" customHeight="1" spans="1:9">
      <c r="A21" s="246">
        <v>2010109</v>
      </c>
      <c r="B21" s="96" t="s">
        <v>1</v>
      </c>
      <c r="C21" s="96" t="s">
        <v>1</v>
      </c>
      <c r="D21" s="96" t="s">
        <v>130</v>
      </c>
      <c r="E21" s="99" t="s">
        <v>131</v>
      </c>
      <c r="F21" s="248">
        <v>0</v>
      </c>
      <c r="G21" s="247"/>
      <c r="H21" s="247">
        <f t="shared" si="0"/>
        <v>0</v>
      </c>
      <c r="I21" s="249"/>
    </row>
    <row r="22" ht="17.1" customHeight="1" spans="1:9">
      <c r="A22" s="246">
        <v>2010150</v>
      </c>
      <c r="B22" s="96" t="s">
        <v>1</v>
      </c>
      <c r="C22" s="96" t="s">
        <v>1</v>
      </c>
      <c r="D22" s="96" t="s">
        <v>132</v>
      </c>
      <c r="E22" s="99" t="s">
        <v>133</v>
      </c>
      <c r="F22" s="248">
        <v>72.62</v>
      </c>
      <c r="G22" s="247">
        <v>0</v>
      </c>
      <c r="H22" s="247">
        <f t="shared" si="0"/>
        <v>72.62</v>
      </c>
      <c r="I22" s="249"/>
    </row>
    <row r="23" ht="17.1" customHeight="1" spans="1:9">
      <c r="A23" s="246">
        <v>2010199</v>
      </c>
      <c r="B23" s="96" t="s">
        <v>1</v>
      </c>
      <c r="C23" s="96" t="s">
        <v>1</v>
      </c>
      <c r="D23" s="96" t="s">
        <v>134</v>
      </c>
      <c r="E23" s="99" t="s">
        <v>135</v>
      </c>
      <c r="F23" s="248">
        <v>6.04</v>
      </c>
      <c r="G23" s="247">
        <v>7</v>
      </c>
      <c r="H23" s="247">
        <f t="shared" si="0"/>
        <v>13.04</v>
      </c>
      <c r="I23" s="249"/>
    </row>
    <row r="24" ht="17.1" customHeight="1" spans="1:9">
      <c r="A24" s="246">
        <v>20102</v>
      </c>
      <c r="B24" s="96" t="s">
        <v>111</v>
      </c>
      <c r="C24" s="96" t="s">
        <v>116</v>
      </c>
      <c r="D24" s="96" t="s">
        <v>1</v>
      </c>
      <c r="E24" s="99" t="s">
        <v>136</v>
      </c>
      <c r="F24" s="248">
        <f>SUM(F25:F32)</f>
        <v>538.59</v>
      </c>
      <c r="G24" s="248">
        <f>SUM(G25:G32)</f>
        <v>-7.79</v>
      </c>
      <c r="H24" s="248">
        <f>SUM(H25:H32)</f>
        <v>530.8</v>
      </c>
      <c r="I24" s="251"/>
    </row>
    <row r="25" ht="17.1" customHeight="1" spans="1:9">
      <c r="A25" s="246">
        <v>2010201</v>
      </c>
      <c r="B25" s="96" t="s">
        <v>1</v>
      </c>
      <c r="C25" s="96" t="s">
        <v>1</v>
      </c>
      <c r="D25" s="96" t="s">
        <v>113</v>
      </c>
      <c r="E25" s="99" t="s">
        <v>115</v>
      </c>
      <c r="F25" s="248">
        <v>336.81</v>
      </c>
      <c r="G25" s="247">
        <v>-14.79</v>
      </c>
      <c r="H25" s="247">
        <f t="shared" ref="H25:H32" si="1">F25+G25</f>
        <v>322.02</v>
      </c>
      <c r="I25" s="249"/>
    </row>
    <row r="26" ht="17.1" customHeight="1" spans="1:9">
      <c r="A26" s="246">
        <v>2010202</v>
      </c>
      <c r="B26" s="96" t="s">
        <v>1</v>
      </c>
      <c r="C26" s="96" t="s">
        <v>1</v>
      </c>
      <c r="D26" s="96" t="s">
        <v>116</v>
      </c>
      <c r="E26" s="99" t="s">
        <v>117</v>
      </c>
      <c r="F26" s="248">
        <v>59.8</v>
      </c>
      <c r="G26" s="247">
        <v>0</v>
      </c>
      <c r="H26" s="247">
        <f t="shared" si="1"/>
        <v>59.8</v>
      </c>
      <c r="I26" s="249"/>
    </row>
    <row r="27" ht="17.1" customHeight="1" spans="1:9">
      <c r="A27" s="246">
        <v>2010203</v>
      </c>
      <c r="B27" s="96" t="s">
        <v>1</v>
      </c>
      <c r="C27" s="96" t="s">
        <v>1</v>
      </c>
      <c r="D27" s="96" t="s">
        <v>118</v>
      </c>
      <c r="E27" s="99" t="s">
        <v>119</v>
      </c>
      <c r="F27" s="248">
        <v>25.95</v>
      </c>
      <c r="G27" s="247">
        <v>0</v>
      </c>
      <c r="H27" s="247">
        <f t="shared" si="1"/>
        <v>25.95</v>
      </c>
      <c r="I27" s="249"/>
    </row>
    <row r="28" ht="17.1" customHeight="1" spans="1:9">
      <c r="A28" s="246">
        <v>2010204</v>
      </c>
      <c r="B28" s="96" t="s">
        <v>1</v>
      </c>
      <c r="C28" s="96" t="s">
        <v>1</v>
      </c>
      <c r="D28" s="96" t="s">
        <v>120</v>
      </c>
      <c r="E28" s="99" t="s">
        <v>137</v>
      </c>
      <c r="F28" s="248">
        <v>36</v>
      </c>
      <c r="G28" s="247">
        <v>0</v>
      </c>
      <c r="H28" s="247">
        <f t="shared" si="1"/>
        <v>36</v>
      </c>
      <c r="I28" s="249"/>
    </row>
    <row r="29" ht="17.1" customHeight="1" spans="1:9">
      <c r="A29" s="246">
        <v>2010205</v>
      </c>
      <c r="B29" s="96" t="s">
        <v>1</v>
      </c>
      <c r="C29" s="96" t="s">
        <v>1</v>
      </c>
      <c r="D29" s="96" t="s">
        <v>122</v>
      </c>
      <c r="E29" s="99" t="s">
        <v>138</v>
      </c>
      <c r="F29" s="248">
        <v>0.5</v>
      </c>
      <c r="G29" s="247">
        <v>0</v>
      </c>
      <c r="H29" s="247">
        <f t="shared" si="1"/>
        <v>0.5</v>
      </c>
      <c r="I29" s="249"/>
    </row>
    <row r="30" ht="17.1" customHeight="1" spans="1:9">
      <c r="A30" s="246">
        <v>2010206</v>
      </c>
      <c r="B30" s="96" t="s">
        <v>1</v>
      </c>
      <c r="C30" s="96" t="s">
        <v>1</v>
      </c>
      <c r="D30" s="96" t="s">
        <v>124</v>
      </c>
      <c r="E30" s="99" t="s">
        <v>139</v>
      </c>
      <c r="F30" s="248">
        <v>0</v>
      </c>
      <c r="G30" s="247"/>
      <c r="H30" s="247">
        <f t="shared" si="1"/>
        <v>0</v>
      </c>
      <c r="I30" s="249"/>
    </row>
    <row r="31" ht="17.1" customHeight="1" spans="1:9">
      <c r="A31" s="246">
        <v>2010250</v>
      </c>
      <c r="B31" s="96" t="s">
        <v>1</v>
      </c>
      <c r="C31" s="96" t="s">
        <v>1</v>
      </c>
      <c r="D31" s="96" t="s">
        <v>132</v>
      </c>
      <c r="E31" s="99" t="s">
        <v>133</v>
      </c>
      <c r="F31" s="248">
        <v>71.53</v>
      </c>
      <c r="G31" s="247">
        <v>0</v>
      </c>
      <c r="H31" s="247">
        <f t="shared" si="1"/>
        <v>71.53</v>
      </c>
      <c r="I31" s="249"/>
    </row>
    <row r="32" ht="17.1" customHeight="1" spans="1:9">
      <c r="A32" s="246">
        <v>2010299</v>
      </c>
      <c r="B32" s="96" t="s">
        <v>1</v>
      </c>
      <c r="C32" s="96" t="s">
        <v>1</v>
      </c>
      <c r="D32" s="96" t="s">
        <v>134</v>
      </c>
      <c r="E32" s="99" t="s">
        <v>140</v>
      </c>
      <c r="F32" s="248">
        <v>8</v>
      </c>
      <c r="G32" s="247">
        <v>7</v>
      </c>
      <c r="H32" s="247">
        <f t="shared" si="1"/>
        <v>15</v>
      </c>
      <c r="I32" s="249"/>
    </row>
    <row r="33" ht="17.1" customHeight="1" spans="1:9">
      <c r="A33" s="246">
        <v>20103</v>
      </c>
      <c r="B33" s="96" t="s">
        <v>111</v>
      </c>
      <c r="C33" s="96" t="s">
        <v>118</v>
      </c>
      <c r="D33" s="96" t="s">
        <v>1</v>
      </c>
      <c r="E33" s="99" t="s">
        <v>141</v>
      </c>
      <c r="F33" s="248">
        <f>SUM(F34:F42)</f>
        <v>13361.33</v>
      </c>
      <c r="G33" s="248">
        <f>SUM(G34:G42)</f>
        <v>1058.72</v>
      </c>
      <c r="H33" s="248">
        <f>SUM(H34:H42)</f>
        <v>14420.05</v>
      </c>
      <c r="I33" s="251"/>
    </row>
    <row r="34" ht="17.1" customHeight="1" spans="1:9">
      <c r="A34" s="246">
        <v>2010301</v>
      </c>
      <c r="B34" s="96" t="s">
        <v>1</v>
      </c>
      <c r="C34" s="96" t="s">
        <v>1</v>
      </c>
      <c r="D34" s="96" t="s">
        <v>113</v>
      </c>
      <c r="E34" s="99" t="s">
        <v>115</v>
      </c>
      <c r="F34" s="248">
        <v>4936.46</v>
      </c>
      <c r="G34" s="247">
        <v>1.1899999999996</v>
      </c>
      <c r="H34" s="247">
        <f t="shared" ref="H34:H42" si="2">F34+G34</f>
        <v>4937.65</v>
      </c>
      <c r="I34" s="249"/>
    </row>
    <row r="35" ht="17.1" customHeight="1" spans="1:9">
      <c r="A35" s="246">
        <v>2010302</v>
      </c>
      <c r="B35" s="96" t="s">
        <v>1</v>
      </c>
      <c r="C35" s="96" t="s">
        <v>1</v>
      </c>
      <c r="D35" s="96" t="s">
        <v>116</v>
      </c>
      <c r="E35" s="99" t="s">
        <v>117</v>
      </c>
      <c r="F35" s="248">
        <v>3302.98</v>
      </c>
      <c r="G35" s="247">
        <v>1050.47</v>
      </c>
      <c r="H35" s="247">
        <f t="shared" si="2"/>
        <v>4353.45</v>
      </c>
      <c r="I35" s="249"/>
    </row>
    <row r="36" ht="17.1" customHeight="1" spans="1:9">
      <c r="A36" s="246">
        <v>2010303</v>
      </c>
      <c r="B36" s="96" t="s">
        <v>1</v>
      </c>
      <c r="C36" s="96" t="s">
        <v>1</v>
      </c>
      <c r="D36" s="96" t="s">
        <v>118</v>
      </c>
      <c r="E36" s="99" t="s">
        <v>119</v>
      </c>
      <c r="F36" s="248">
        <v>453.57</v>
      </c>
      <c r="G36" s="247">
        <v>0</v>
      </c>
      <c r="H36" s="247">
        <f t="shared" si="2"/>
        <v>453.57</v>
      </c>
      <c r="I36" s="249"/>
    </row>
    <row r="37" ht="17.1" customHeight="1" spans="1:9">
      <c r="A37" s="246">
        <v>2010304</v>
      </c>
      <c r="B37" s="96" t="s">
        <v>1</v>
      </c>
      <c r="C37" s="96" t="s">
        <v>1</v>
      </c>
      <c r="D37" s="96" t="s">
        <v>120</v>
      </c>
      <c r="E37" s="99" t="s">
        <v>142</v>
      </c>
      <c r="F37" s="248">
        <v>0</v>
      </c>
      <c r="G37" s="247"/>
      <c r="H37" s="247">
        <f t="shared" si="2"/>
        <v>0</v>
      </c>
      <c r="I37" s="249"/>
    </row>
    <row r="38" ht="17.1" customHeight="1" spans="1:9">
      <c r="A38" s="246">
        <v>2010305</v>
      </c>
      <c r="B38" s="96" t="s">
        <v>1</v>
      </c>
      <c r="C38" s="96" t="s">
        <v>1</v>
      </c>
      <c r="D38" s="96" t="s">
        <v>122</v>
      </c>
      <c r="E38" s="99" t="s">
        <v>143</v>
      </c>
      <c r="F38" s="248">
        <v>0</v>
      </c>
      <c r="G38" s="247"/>
      <c r="H38" s="247">
        <f t="shared" si="2"/>
        <v>0</v>
      </c>
      <c r="I38" s="249"/>
    </row>
    <row r="39" ht="17.1" customHeight="1" spans="1:9">
      <c r="A39" s="246">
        <v>2010306</v>
      </c>
      <c r="B39" s="96" t="s">
        <v>1</v>
      </c>
      <c r="C39" s="96" t="s">
        <v>1</v>
      </c>
      <c r="D39" s="96" t="s">
        <v>124</v>
      </c>
      <c r="E39" s="99" t="s">
        <v>144</v>
      </c>
      <c r="F39" s="248">
        <v>0</v>
      </c>
      <c r="G39" s="247"/>
      <c r="H39" s="247">
        <f t="shared" si="2"/>
        <v>0</v>
      </c>
      <c r="I39" s="249"/>
    </row>
    <row r="40" ht="17.1" customHeight="1" spans="1:9">
      <c r="A40" s="246">
        <v>2010309</v>
      </c>
      <c r="B40" s="96" t="s">
        <v>1</v>
      </c>
      <c r="C40" s="96" t="s">
        <v>1</v>
      </c>
      <c r="D40" s="96" t="s">
        <v>130</v>
      </c>
      <c r="E40" s="99" t="s">
        <v>145</v>
      </c>
      <c r="F40" s="248">
        <v>0</v>
      </c>
      <c r="G40" s="247"/>
      <c r="H40" s="247">
        <f t="shared" si="2"/>
        <v>0</v>
      </c>
      <c r="I40" s="249"/>
    </row>
    <row r="41" ht="17.1" customHeight="1" spans="1:9">
      <c r="A41" s="246">
        <v>2010350</v>
      </c>
      <c r="B41" s="96" t="s">
        <v>1</v>
      </c>
      <c r="C41" s="96" t="s">
        <v>1</v>
      </c>
      <c r="D41" s="96" t="s">
        <v>132</v>
      </c>
      <c r="E41" s="99" t="s">
        <v>133</v>
      </c>
      <c r="F41" s="248">
        <v>4576.15</v>
      </c>
      <c r="G41" s="247">
        <v>7.0600000000004</v>
      </c>
      <c r="H41" s="247">
        <f t="shared" si="2"/>
        <v>4583.21</v>
      </c>
      <c r="I41" s="249"/>
    </row>
    <row r="42" ht="17.1" customHeight="1" spans="1:9">
      <c r="A42" s="246">
        <v>2010399</v>
      </c>
      <c r="B42" s="96" t="s">
        <v>1</v>
      </c>
      <c r="C42" s="96" t="s">
        <v>1</v>
      </c>
      <c r="D42" s="96" t="s">
        <v>134</v>
      </c>
      <c r="E42" s="99" t="s">
        <v>146</v>
      </c>
      <c r="F42" s="248">
        <v>92.17</v>
      </c>
      <c r="G42" s="247">
        <v>0</v>
      </c>
      <c r="H42" s="247">
        <f t="shared" si="2"/>
        <v>92.17</v>
      </c>
      <c r="I42" s="249"/>
    </row>
    <row r="43" ht="17.1" customHeight="1" spans="1:9">
      <c r="A43" s="246">
        <v>20104</v>
      </c>
      <c r="B43" s="96" t="s">
        <v>111</v>
      </c>
      <c r="C43" s="96" t="s">
        <v>120</v>
      </c>
      <c r="D43" s="96" t="s">
        <v>1</v>
      </c>
      <c r="E43" s="99" t="s">
        <v>147</v>
      </c>
      <c r="F43" s="248">
        <f>SUM(F44:F53)</f>
        <v>5035.22</v>
      </c>
      <c r="G43" s="248">
        <f>SUM(G44:G53)</f>
        <v>271.55</v>
      </c>
      <c r="H43" s="248">
        <f>SUM(H44:H53)</f>
        <v>5306.77</v>
      </c>
      <c r="I43" s="251"/>
    </row>
    <row r="44" ht="17.1" customHeight="1" spans="1:9">
      <c r="A44" s="246">
        <v>2010401</v>
      </c>
      <c r="B44" s="96" t="s">
        <v>1</v>
      </c>
      <c r="C44" s="96" t="s">
        <v>1</v>
      </c>
      <c r="D44" s="96" t="s">
        <v>113</v>
      </c>
      <c r="E44" s="99" t="s">
        <v>115</v>
      </c>
      <c r="F44" s="248">
        <v>191.59</v>
      </c>
      <c r="G44" s="247">
        <v>0.669999999999987</v>
      </c>
      <c r="H44" s="247">
        <f t="shared" ref="H44:H53" si="3">F44+G44</f>
        <v>192.26</v>
      </c>
      <c r="I44" s="249"/>
    </row>
    <row r="45" ht="17.1" customHeight="1" spans="1:9">
      <c r="A45" s="246">
        <v>2010402</v>
      </c>
      <c r="B45" s="96" t="s">
        <v>1</v>
      </c>
      <c r="C45" s="96" t="s">
        <v>1</v>
      </c>
      <c r="D45" s="96" t="s">
        <v>116</v>
      </c>
      <c r="E45" s="99" t="s">
        <v>117</v>
      </c>
      <c r="F45" s="248">
        <v>215</v>
      </c>
      <c r="G45" s="247">
        <v>0</v>
      </c>
      <c r="H45" s="247">
        <f t="shared" si="3"/>
        <v>215</v>
      </c>
      <c r="I45" s="249"/>
    </row>
    <row r="46" ht="17.1" customHeight="1" spans="1:9">
      <c r="A46" s="246">
        <v>2010403</v>
      </c>
      <c r="B46" s="96" t="s">
        <v>1</v>
      </c>
      <c r="C46" s="96" t="s">
        <v>1</v>
      </c>
      <c r="D46" s="96" t="s">
        <v>118</v>
      </c>
      <c r="E46" s="99" t="s">
        <v>119</v>
      </c>
      <c r="F46" s="248">
        <v>0</v>
      </c>
      <c r="G46" s="247"/>
      <c r="H46" s="247">
        <f t="shared" si="3"/>
        <v>0</v>
      </c>
      <c r="I46" s="249"/>
    </row>
    <row r="47" ht="17.1" customHeight="1" spans="1:9">
      <c r="A47" s="246">
        <v>2010404</v>
      </c>
      <c r="B47" s="96" t="s">
        <v>1</v>
      </c>
      <c r="C47" s="96" t="s">
        <v>1</v>
      </c>
      <c r="D47" s="96" t="s">
        <v>120</v>
      </c>
      <c r="E47" s="99" t="s">
        <v>148</v>
      </c>
      <c r="F47" s="248">
        <v>0</v>
      </c>
      <c r="G47" s="247">
        <v>206</v>
      </c>
      <c r="H47" s="247">
        <f t="shared" si="3"/>
        <v>206</v>
      </c>
      <c r="I47" s="249"/>
    </row>
    <row r="48" ht="17.1" customHeight="1" spans="1:9">
      <c r="A48" s="246">
        <v>2010405</v>
      </c>
      <c r="B48" s="96" t="s">
        <v>1</v>
      </c>
      <c r="C48" s="96" t="s">
        <v>1</v>
      </c>
      <c r="D48" s="96" t="s">
        <v>122</v>
      </c>
      <c r="E48" s="99" t="s">
        <v>149</v>
      </c>
      <c r="F48" s="248">
        <v>0</v>
      </c>
      <c r="G48" s="247"/>
      <c r="H48" s="247">
        <f t="shared" si="3"/>
        <v>0</v>
      </c>
      <c r="I48" s="249"/>
    </row>
    <row r="49" ht="17.1" customHeight="1" spans="1:9">
      <c r="A49" s="246">
        <v>2010406</v>
      </c>
      <c r="B49" s="96" t="s">
        <v>1</v>
      </c>
      <c r="C49" s="96" t="s">
        <v>1</v>
      </c>
      <c r="D49" s="96" t="s">
        <v>124</v>
      </c>
      <c r="E49" s="99" t="s">
        <v>150</v>
      </c>
      <c r="F49" s="248">
        <v>0</v>
      </c>
      <c r="G49" s="247"/>
      <c r="H49" s="247">
        <f t="shared" si="3"/>
        <v>0</v>
      </c>
      <c r="I49" s="249"/>
    </row>
    <row r="50" ht="17.1" customHeight="1" spans="1:9">
      <c r="A50" s="246">
        <v>2010407</v>
      </c>
      <c r="B50" s="96" t="s">
        <v>1</v>
      </c>
      <c r="C50" s="96" t="s">
        <v>1</v>
      </c>
      <c r="D50" s="96" t="s">
        <v>126</v>
      </c>
      <c r="E50" s="99" t="s">
        <v>151</v>
      </c>
      <c r="F50" s="248">
        <v>0</v>
      </c>
      <c r="G50" s="247"/>
      <c r="H50" s="247">
        <f t="shared" si="3"/>
        <v>0</v>
      </c>
      <c r="I50" s="249"/>
    </row>
    <row r="51" ht="17.1" customHeight="1" spans="1:9">
      <c r="A51" s="246">
        <v>2010408</v>
      </c>
      <c r="B51" s="96" t="s">
        <v>1</v>
      </c>
      <c r="C51" s="96" t="s">
        <v>1</v>
      </c>
      <c r="D51" s="96" t="s">
        <v>128</v>
      </c>
      <c r="E51" s="99" t="s">
        <v>152</v>
      </c>
      <c r="F51" s="248">
        <v>0</v>
      </c>
      <c r="G51" s="247"/>
      <c r="H51" s="247">
        <f t="shared" si="3"/>
        <v>0</v>
      </c>
      <c r="I51" s="249"/>
    </row>
    <row r="52" ht="17.1" customHeight="1" spans="1:9">
      <c r="A52" s="246">
        <v>2010450</v>
      </c>
      <c r="B52" s="96" t="s">
        <v>1</v>
      </c>
      <c r="C52" s="96" t="s">
        <v>1</v>
      </c>
      <c r="D52" s="96" t="s">
        <v>132</v>
      </c>
      <c r="E52" s="99" t="s">
        <v>133</v>
      </c>
      <c r="F52" s="248">
        <v>274.63</v>
      </c>
      <c r="G52" s="247">
        <v>0.28000000000003</v>
      </c>
      <c r="H52" s="247">
        <f t="shared" si="3"/>
        <v>274.91</v>
      </c>
      <c r="I52" s="249"/>
    </row>
    <row r="53" ht="17.1" customHeight="1" spans="1:9">
      <c r="A53" s="246">
        <v>2010499</v>
      </c>
      <c r="B53" s="96" t="s">
        <v>1</v>
      </c>
      <c r="C53" s="96" t="s">
        <v>1</v>
      </c>
      <c r="D53" s="96" t="s">
        <v>134</v>
      </c>
      <c r="E53" s="99" t="s">
        <v>153</v>
      </c>
      <c r="F53" s="248">
        <v>4354</v>
      </c>
      <c r="G53" s="247">
        <v>64.6000000000004</v>
      </c>
      <c r="H53" s="247">
        <f t="shared" si="3"/>
        <v>4418.6</v>
      </c>
      <c r="I53" s="249"/>
    </row>
    <row r="54" ht="17.1" customHeight="1" spans="1:9">
      <c r="A54" s="246">
        <v>20105</v>
      </c>
      <c r="B54" s="96" t="s">
        <v>111</v>
      </c>
      <c r="C54" s="96" t="s">
        <v>122</v>
      </c>
      <c r="D54" s="96" t="s">
        <v>1</v>
      </c>
      <c r="E54" s="99" t="s">
        <v>154</v>
      </c>
      <c r="F54" s="248">
        <f>SUM(F55:F64)</f>
        <v>370.56</v>
      </c>
      <c r="G54" s="248">
        <f>SUM(G55:G64)</f>
        <v>23.35</v>
      </c>
      <c r="H54" s="248">
        <f>SUM(H55:H64)</f>
        <v>393.91</v>
      </c>
      <c r="I54" s="251"/>
    </row>
    <row r="55" ht="17.1" customHeight="1" spans="1:9">
      <c r="A55" s="246">
        <v>2010501</v>
      </c>
      <c r="B55" s="96" t="s">
        <v>1</v>
      </c>
      <c r="C55" s="96" t="s">
        <v>1</v>
      </c>
      <c r="D55" s="96" t="s">
        <v>113</v>
      </c>
      <c r="E55" s="99" t="s">
        <v>115</v>
      </c>
      <c r="F55" s="248">
        <v>73.75</v>
      </c>
      <c r="G55" s="247">
        <v>0.450000000000003</v>
      </c>
      <c r="H55" s="247">
        <f t="shared" ref="H55:H64" si="4">F55+G55</f>
        <v>74.2</v>
      </c>
      <c r="I55" s="249"/>
    </row>
    <row r="56" ht="17.1" customHeight="1" spans="1:9">
      <c r="A56" s="246">
        <v>2010502</v>
      </c>
      <c r="B56" s="96" t="s">
        <v>1</v>
      </c>
      <c r="C56" s="96" t="s">
        <v>1</v>
      </c>
      <c r="D56" s="96" t="s">
        <v>116</v>
      </c>
      <c r="E56" s="99" t="s">
        <v>117</v>
      </c>
      <c r="F56" s="248">
        <v>0</v>
      </c>
      <c r="G56" s="247"/>
      <c r="H56" s="247">
        <f t="shared" si="4"/>
        <v>0</v>
      </c>
      <c r="I56" s="249"/>
    </row>
    <row r="57" ht="17.1" customHeight="1" spans="1:9">
      <c r="A57" s="246">
        <v>2010503</v>
      </c>
      <c r="B57" s="96" t="s">
        <v>1</v>
      </c>
      <c r="C57" s="96" t="s">
        <v>1</v>
      </c>
      <c r="D57" s="96" t="s">
        <v>118</v>
      </c>
      <c r="E57" s="99" t="s">
        <v>119</v>
      </c>
      <c r="F57" s="248">
        <v>0</v>
      </c>
      <c r="G57" s="247"/>
      <c r="H57" s="247">
        <f t="shared" si="4"/>
        <v>0</v>
      </c>
      <c r="I57" s="249"/>
    </row>
    <row r="58" ht="17.1" customHeight="1" spans="1:9">
      <c r="A58" s="246">
        <v>2010504</v>
      </c>
      <c r="B58" s="96" t="s">
        <v>1</v>
      </c>
      <c r="C58" s="96" t="s">
        <v>1</v>
      </c>
      <c r="D58" s="96" t="s">
        <v>120</v>
      </c>
      <c r="E58" s="99" t="s">
        <v>155</v>
      </c>
      <c r="F58" s="248">
        <v>0</v>
      </c>
      <c r="G58" s="247"/>
      <c r="H58" s="247">
        <f t="shared" si="4"/>
        <v>0</v>
      </c>
      <c r="I58" s="249"/>
    </row>
    <row r="59" ht="17.1" customHeight="1" spans="1:9">
      <c r="A59" s="246">
        <v>2010505</v>
      </c>
      <c r="B59" s="96" t="s">
        <v>1</v>
      </c>
      <c r="C59" s="96" t="s">
        <v>1</v>
      </c>
      <c r="D59" s="96" t="s">
        <v>122</v>
      </c>
      <c r="E59" s="99" t="s">
        <v>156</v>
      </c>
      <c r="F59" s="248">
        <v>16.12</v>
      </c>
      <c r="G59" s="247">
        <v>6.26</v>
      </c>
      <c r="H59" s="247">
        <f t="shared" si="4"/>
        <v>22.38</v>
      </c>
      <c r="I59" s="249"/>
    </row>
    <row r="60" ht="17.1" customHeight="1" spans="1:9">
      <c r="A60" s="246">
        <v>2010506</v>
      </c>
      <c r="B60" s="96" t="s">
        <v>1</v>
      </c>
      <c r="C60" s="96" t="s">
        <v>1</v>
      </c>
      <c r="D60" s="96" t="s">
        <v>124</v>
      </c>
      <c r="E60" s="99" t="s">
        <v>157</v>
      </c>
      <c r="F60" s="248">
        <v>0</v>
      </c>
      <c r="G60" s="247"/>
      <c r="H60" s="247">
        <f t="shared" si="4"/>
        <v>0</v>
      </c>
      <c r="I60" s="249"/>
    </row>
    <row r="61" ht="17.1" customHeight="1" spans="1:9">
      <c r="A61" s="246">
        <v>2010507</v>
      </c>
      <c r="B61" s="96" t="s">
        <v>1</v>
      </c>
      <c r="C61" s="96" t="s">
        <v>1</v>
      </c>
      <c r="D61" s="96" t="s">
        <v>126</v>
      </c>
      <c r="E61" s="99" t="s">
        <v>158</v>
      </c>
      <c r="F61" s="248">
        <v>6.72</v>
      </c>
      <c r="G61" s="247">
        <v>0</v>
      </c>
      <c r="H61" s="247">
        <f t="shared" si="4"/>
        <v>6.72</v>
      </c>
      <c r="I61" s="249"/>
    </row>
    <row r="62" ht="17.1" customHeight="1" spans="1:9">
      <c r="A62" s="246">
        <v>2010508</v>
      </c>
      <c r="B62" s="96" t="s">
        <v>1</v>
      </c>
      <c r="C62" s="96" t="s">
        <v>1</v>
      </c>
      <c r="D62" s="96" t="s">
        <v>128</v>
      </c>
      <c r="E62" s="99" t="s">
        <v>159</v>
      </c>
      <c r="F62" s="248">
        <v>71</v>
      </c>
      <c r="G62" s="247">
        <v>16.64</v>
      </c>
      <c r="H62" s="247">
        <f t="shared" si="4"/>
        <v>87.64</v>
      </c>
      <c r="I62" s="249"/>
    </row>
    <row r="63" ht="17.1" customHeight="1" spans="1:9">
      <c r="A63" s="246">
        <v>2010550</v>
      </c>
      <c r="B63" s="96" t="s">
        <v>1</v>
      </c>
      <c r="C63" s="96" t="s">
        <v>1</v>
      </c>
      <c r="D63" s="96" t="s">
        <v>132</v>
      </c>
      <c r="E63" s="99" t="s">
        <v>133</v>
      </c>
      <c r="F63" s="248">
        <v>192.97</v>
      </c>
      <c r="G63" s="247">
        <v>0</v>
      </c>
      <c r="H63" s="247">
        <f t="shared" si="4"/>
        <v>192.97</v>
      </c>
      <c r="I63" s="249"/>
    </row>
    <row r="64" ht="17.1" customHeight="1" spans="1:9">
      <c r="A64" s="246">
        <v>2010599</v>
      </c>
      <c r="B64" s="96" t="s">
        <v>1</v>
      </c>
      <c r="C64" s="96" t="s">
        <v>1</v>
      </c>
      <c r="D64" s="96" t="s">
        <v>134</v>
      </c>
      <c r="E64" s="99" t="s">
        <v>160</v>
      </c>
      <c r="F64" s="248">
        <v>10</v>
      </c>
      <c r="G64" s="247">
        <v>0</v>
      </c>
      <c r="H64" s="247">
        <f t="shared" si="4"/>
        <v>10</v>
      </c>
      <c r="I64" s="249"/>
    </row>
    <row r="65" ht="17.1" customHeight="1" spans="1:9">
      <c r="A65" s="246">
        <v>20106</v>
      </c>
      <c r="B65" s="96" t="s">
        <v>111</v>
      </c>
      <c r="C65" s="96" t="s">
        <v>124</v>
      </c>
      <c r="D65" s="96" t="s">
        <v>1</v>
      </c>
      <c r="E65" s="99" t="s">
        <v>161</v>
      </c>
      <c r="F65" s="248">
        <f>SUM(F66:F75)</f>
        <v>972.85</v>
      </c>
      <c r="G65" s="248">
        <f>SUM(G66:G75)</f>
        <v>97</v>
      </c>
      <c r="H65" s="248">
        <f>SUM(H66:H75)</f>
        <v>1069.85</v>
      </c>
      <c r="I65" s="251"/>
    </row>
    <row r="66" ht="17.1" customHeight="1" spans="1:9">
      <c r="A66" s="246">
        <v>2010601</v>
      </c>
      <c r="B66" s="96" t="s">
        <v>1</v>
      </c>
      <c r="C66" s="96" t="s">
        <v>1</v>
      </c>
      <c r="D66" s="96" t="s">
        <v>113</v>
      </c>
      <c r="E66" s="99" t="s">
        <v>115</v>
      </c>
      <c r="F66" s="248">
        <v>314.84</v>
      </c>
      <c r="G66" s="247">
        <v>0</v>
      </c>
      <c r="H66" s="247">
        <f t="shared" ref="H66:H75" si="5">F66+G66</f>
        <v>314.84</v>
      </c>
      <c r="I66" s="249"/>
    </row>
    <row r="67" ht="17.1" customHeight="1" spans="1:9">
      <c r="A67" s="246">
        <v>2010602</v>
      </c>
      <c r="B67" s="96" t="s">
        <v>1</v>
      </c>
      <c r="C67" s="96" t="s">
        <v>1</v>
      </c>
      <c r="D67" s="96" t="s">
        <v>116</v>
      </c>
      <c r="E67" s="99" t="s">
        <v>117</v>
      </c>
      <c r="F67" s="248">
        <v>193.3</v>
      </c>
      <c r="G67" s="247">
        <v>97</v>
      </c>
      <c r="H67" s="247">
        <f t="shared" si="5"/>
        <v>290.3</v>
      </c>
      <c r="I67" s="249"/>
    </row>
    <row r="68" ht="17.1" customHeight="1" spans="1:9">
      <c r="A68" s="246">
        <v>2010603</v>
      </c>
      <c r="B68" s="96" t="s">
        <v>1</v>
      </c>
      <c r="C68" s="96" t="s">
        <v>1</v>
      </c>
      <c r="D68" s="96" t="s">
        <v>118</v>
      </c>
      <c r="E68" s="99" t="s">
        <v>119</v>
      </c>
      <c r="F68" s="248">
        <v>0</v>
      </c>
      <c r="G68" s="247"/>
      <c r="H68" s="247">
        <f t="shared" si="5"/>
        <v>0</v>
      </c>
      <c r="I68" s="249"/>
    </row>
    <row r="69" ht="17.1" customHeight="1" spans="1:9">
      <c r="A69" s="246">
        <v>2010604</v>
      </c>
      <c r="B69" s="96" t="s">
        <v>1</v>
      </c>
      <c r="C69" s="96" t="s">
        <v>1</v>
      </c>
      <c r="D69" s="96" t="s">
        <v>120</v>
      </c>
      <c r="E69" s="99" t="s">
        <v>162</v>
      </c>
      <c r="F69" s="248">
        <v>0</v>
      </c>
      <c r="G69" s="247"/>
      <c r="H69" s="247">
        <f t="shared" si="5"/>
        <v>0</v>
      </c>
      <c r="I69" s="249"/>
    </row>
    <row r="70" ht="17.1" customHeight="1" spans="1:9">
      <c r="A70" s="246">
        <v>2010605</v>
      </c>
      <c r="B70" s="96" t="s">
        <v>1</v>
      </c>
      <c r="C70" s="96" t="s">
        <v>1</v>
      </c>
      <c r="D70" s="96" t="s">
        <v>122</v>
      </c>
      <c r="E70" s="99" t="s">
        <v>163</v>
      </c>
      <c r="F70" s="248">
        <v>18</v>
      </c>
      <c r="G70" s="247">
        <v>0</v>
      </c>
      <c r="H70" s="247">
        <f t="shared" si="5"/>
        <v>18</v>
      </c>
      <c r="I70" s="249"/>
    </row>
    <row r="71" ht="17.1" customHeight="1" spans="1:9">
      <c r="A71" s="246">
        <v>2010606</v>
      </c>
      <c r="B71" s="96" t="s">
        <v>1</v>
      </c>
      <c r="C71" s="96" t="s">
        <v>1</v>
      </c>
      <c r="D71" s="96" t="s">
        <v>124</v>
      </c>
      <c r="E71" s="99" t="s">
        <v>164</v>
      </c>
      <c r="F71" s="248">
        <v>0</v>
      </c>
      <c r="G71" s="247"/>
      <c r="H71" s="247">
        <f t="shared" si="5"/>
        <v>0</v>
      </c>
      <c r="I71" s="249"/>
    </row>
    <row r="72" ht="17.1" customHeight="1" spans="1:9">
      <c r="A72" s="246">
        <v>2010607</v>
      </c>
      <c r="B72" s="96" t="s">
        <v>1</v>
      </c>
      <c r="C72" s="96" t="s">
        <v>1</v>
      </c>
      <c r="D72" s="96" t="s">
        <v>126</v>
      </c>
      <c r="E72" s="99" t="s">
        <v>165</v>
      </c>
      <c r="F72" s="248">
        <v>0</v>
      </c>
      <c r="G72" s="247"/>
      <c r="H72" s="247">
        <f t="shared" si="5"/>
        <v>0</v>
      </c>
      <c r="I72" s="249"/>
    </row>
    <row r="73" ht="17.1" customHeight="1" spans="1:9">
      <c r="A73" s="246">
        <v>2010608</v>
      </c>
      <c r="B73" s="96" t="s">
        <v>1</v>
      </c>
      <c r="C73" s="96" t="s">
        <v>1</v>
      </c>
      <c r="D73" s="96" t="s">
        <v>128</v>
      </c>
      <c r="E73" s="99" t="s">
        <v>166</v>
      </c>
      <c r="F73" s="248">
        <v>0</v>
      </c>
      <c r="G73" s="247"/>
      <c r="H73" s="247">
        <f t="shared" si="5"/>
        <v>0</v>
      </c>
      <c r="I73" s="249"/>
    </row>
    <row r="74" ht="17.1" customHeight="1" spans="1:9">
      <c r="A74" s="246">
        <v>2010650</v>
      </c>
      <c r="B74" s="96" t="s">
        <v>1</v>
      </c>
      <c r="C74" s="96" t="s">
        <v>1</v>
      </c>
      <c r="D74" s="96" t="s">
        <v>132</v>
      </c>
      <c r="E74" s="99" t="s">
        <v>133</v>
      </c>
      <c r="F74" s="248">
        <v>442.62</v>
      </c>
      <c r="G74" s="247">
        <v>0</v>
      </c>
      <c r="H74" s="247">
        <f t="shared" si="5"/>
        <v>442.62</v>
      </c>
      <c r="I74" s="249"/>
    </row>
    <row r="75" ht="17.1" customHeight="1" spans="1:9">
      <c r="A75" s="246">
        <v>2010699</v>
      </c>
      <c r="B75" s="96" t="s">
        <v>1</v>
      </c>
      <c r="C75" s="96" t="s">
        <v>1</v>
      </c>
      <c r="D75" s="96" t="s">
        <v>134</v>
      </c>
      <c r="E75" s="99" t="s">
        <v>167</v>
      </c>
      <c r="F75" s="248">
        <v>4.09</v>
      </c>
      <c r="G75" s="247">
        <v>0</v>
      </c>
      <c r="H75" s="247">
        <f t="shared" si="5"/>
        <v>4.09</v>
      </c>
      <c r="I75" s="249"/>
    </row>
    <row r="76" ht="17.1" customHeight="1" spans="1:9">
      <c r="A76" s="246">
        <v>20107</v>
      </c>
      <c r="B76" s="96" t="s">
        <v>111</v>
      </c>
      <c r="C76" s="96" t="s">
        <v>126</v>
      </c>
      <c r="D76" s="96" t="s">
        <v>1</v>
      </c>
      <c r="E76" s="99" t="s">
        <v>168</v>
      </c>
      <c r="F76" s="248">
        <f>SUM(F77:F83)</f>
        <v>355</v>
      </c>
      <c r="G76" s="248">
        <f>SUM(G77:G83)</f>
        <v>145</v>
      </c>
      <c r="H76" s="248">
        <f>SUM(H77:H83)</f>
        <v>500</v>
      </c>
      <c r="I76" s="251"/>
    </row>
    <row r="77" ht="17.1" customHeight="1" spans="1:9">
      <c r="A77" s="246">
        <v>2010701</v>
      </c>
      <c r="B77" s="96" t="s">
        <v>1</v>
      </c>
      <c r="C77" s="96" t="s">
        <v>1</v>
      </c>
      <c r="D77" s="96" t="s">
        <v>113</v>
      </c>
      <c r="E77" s="99" t="s">
        <v>115</v>
      </c>
      <c r="F77" s="248">
        <v>0</v>
      </c>
      <c r="G77" s="247">
        <v>145</v>
      </c>
      <c r="H77" s="247">
        <f t="shared" ref="H77:H83" si="6">F77+G77</f>
        <v>145</v>
      </c>
      <c r="I77" s="249"/>
    </row>
    <row r="78" ht="17.1" customHeight="1" spans="1:9">
      <c r="A78" s="246">
        <v>2010702</v>
      </c>
      <c r="B78" s="96" t="s">
        <v>1</v>
      </c>
      <c r="C78" s="96" t="s">
        <v>1</v>
      </c>
      <c r="D78" s="96" t="s">
        <v>116</v>
      </c>
      <c r="E78" s="99" t="s">
        <v>117</v>
      </c>
      <c r="F78" s="248">
        <v>355</v>
      </c>
      <c r="G78" s="247">
        <v>0</v>
      </c>
      <c r="H78" s="247">
        <f t="shared" si="6"/>
        <v>355</v>
      </c>
      <c r="I78" s="249"/>
    </row>
    <row r="79" ht="17.1" customHeight="1" spans="1:9">
      <c r="A79" s="246">
        <v>2010703</v>
      </c>
      <c r="B79" s="96" t="s">
        <v>1</v>
      </c>
      <c r="C79" s="96" t="s">
        <v>1</v>
      </c>
      <c r="D79" s="96" t="s">
        <v>118</v>
      </c>
      <c r="E79" s="99" t="s">
        <v>119</v>
      </c>
      <c r="F79" s="248">
        <v>0</v>
      </c>
      <c r="G79" s="247"/>
      <c r="H79" s="247">
        <f t="shared" si="6"/>
        <v>0</v>
      </c>
      <c r="I79" s="249"/>
    </row>
    <row r="80" ht="17.1" customHeight="1" spans="1:9">
      <c r="A80" s="246">
        <v>2010709</v>
      </c>
      <c r="B80" s="96" t="s">
        <v>1</v>
      </c>
      <c r="C80" s="96" t="s">
        <v>1</v>
      </c>
      <c r="D80" s="96" t="s">
        <v>130</v>
      </c>
      <c r="E80" s="99" t="s">
        <v>165</v>
      </c>
      <c r="F80" s="248">
        <v>0</v>
      </c>
      <c r="G80" s="247"/>
      <c r="H80" s="247">
        <f t="shared" si="6"/>
        <v>0</v>
      </c>
      <c r="I80" s="249"/>
    </row>
    <row r="81" ht="17.1" customHeight="1" spans="1:9">
      <c r="A81" s="246">
        <v>2010710</v>
      </c>
      <c r="B81" s="96" t="s">
        <v>1</v>
      </c>
      <c r="C81" s="96" t="s">
        <v>1</v>
      </c>
      <c r="D81" s="96" t="s">
        <v>169</v>
      </c>
      <c r="E81" s="99" t="s">
        <v>170</v>
      </c>
      <c r="F81" s="248">
        <v>0</v>
      </c>
      <c r="G81" s="247"/>
      <c r="H81" s="247">
        <f t="shared" si="6"/>
        <v>0</v>
      </c>
      <c r="I81" s="249"/>
    </row>
    <row r="82" ht="17.1" customHeight="1" spans="1:9">
      <c r="A82" s="246">
        <v>2010750</v>
      </c>
      <c r="B82" s="96" t="s">
        <v>1</v>
      </c>
      <c r="C82" s="96" t="s">
        <v>1</v>
      </c>
      <c r="D82" s="96" t="s">
        <v>132</v>
      </c>
      <c r="E82" s="99" t="s">
        <v>133</v>
      </c>
      <c r="F82" s="248">
        <v>0</v>
      </c>
      <c r="G82" s="247"/>
      <c r="H82" s="247">
        <f t="shared" si="6"/>
        <v>0</v>
      </c>
      <c r="I82" s="249"/>
    </row>
    <row r="83" ht="17.1" customHeight="1" spans="1:9">
      <c r="A83" s="246">
        <v>2010799</v>
      </c>
      <c r="B83" s="96" t="s">
        <v>1</v>
      </c>
      <c r="C83" s="96" t="s">
        <v>1</v>
      </c>
      <c r="D83" s="96" t="s">
        <v>134</v>
      </c>
      <c r="E83" s="99" t="s">
        <v>171</v>
      </c>
      <c r="F83" s="248">
        <v>0</v>
      </c>
      <c r="G83" s="247"/>
      <c r="H83" s="247">
        <f t="shared" si="6"/>
        <v>0</v>
      </c>
      <c r="I83" s="249"/>
    </row>
    <row r="84" ht="17.1" customHeight="1" spans="1:9">
      <c r="A84" s="246">
        <v>20108</v>
      </c>
      <c r="B84" s="96" t="s">
        <v>111</v>
      </c>
      <c r="C84" s="96" t="s">
        <v>128</v>
      </c>
      <c r="D84" s="96" t="s">
        <v>1</v>
      </c>
      <c r="E84" s="99" t="s">
        <v>172</v>
      </c>
      <c r="F84" s="248">
        <f>SUM(F85:F92)</f>
        <v>0</v>
      </c>
      <c r="G84" s="248">
        <f>SUM(G85:G92)</f>
        <v>0</v>
      </c>
      <c r="H84" s="248">
        <f>SUM(H85:H92)</f>
        <v>0</v>
      </c>
      <c r="I84" s="251"/>
    </row>
    <row r="85" ht="17.1" customHeight="1" spans="1:9">
      <c r="A85" s="246">
        <v>2010801</v>
      </c>
      <c r="B85" s="96" t="s">
        <v>1</v>
      </c>
      <c r="C85" s="96" t="s">
        <v>1</v>
      </c>
      <c r="D85" s="96" t="s">
        <v>113</v>
      </c>
      <c r="E85" s="99" t="s">
        <v>115</v>
      </c>
      <c r="F85" s="248">
        <v>0</v>
      </c>
      <c r="G85" s="247"/>
      <c r="H85" s="247">
        <f t="shared" ref="H85:H92" si="7">F85+G85</f>
        <v>0</v>
      </c>
      <c r="I85" s="249"/>
    </row>
    <row r="86" ht="17.1" customHeight="1" spans="1:9">
      <c r="A86" s="246">
        <v>2010802</v>
      </c>
      <c r="B86" s="96" t="s">
        <v>1</v>
      </c>
      <c r="C86" s="96" t="s">
        <v>1</v>
      </c>
      <c r="D86" s="96" t="s">
        <v>116</v>
      </c>
      <c r="E86" s="99" t="s">
        <v>117</v>
      </c>
      <c r="F86" s="248">
        <v>0</v>
      </c>
      <c r="G86" s="247"/>
      <c r="H86" s="247">
        <f t="shared" si="7"/>
        <v>0</v>
      </c>
      <c r="I86" s="249"/>
    </row>
    <row r="87" ht="17.1" customHeight="1" spans="1:9">
      <c r="A87" s="246">
        <v>2010803</v>
      </c>
      <c r="B87" s="96" t="s">
        <v>1</v>
      </c>
      <c r="C87" s="96" t="s">
        <v>1</v>
      </c>
      <c r="D87" s="96" t="s">
        <v>118</v>
      </c>
      <c r="E87" s="99" t="s">
        <v>119</v>
      </c>
      <c r="F87" s="248">
        <v>0</v>
      </c>
      <c r="G87" s="247"/>
      <c r="H87" s="247">
        <f t="shared" si="7"/>
        <v>0</v>
      </c>
      <c r="I87" s="249"/>
    </row>
    <row r="88" ht="17.1" customHeight="1" spans="1:9">
      <c r="A88" s="246">
        <v>2010804</v>
      </c>
      <c r="B88" s="96" t="s">
        <v>1</v>
      </c>
      <c r="C88" s="96" t="s">
        <v>1</v>
      </c>
      <c r="D88" s="96" t="s">
        <v>120</v>
      </c>
      <c r="E88" s="99" t="s">
        <v>173</v>
      </c>
      <c r="F88" s="248">
        <v>0</v>
      </c>
      <c r="G88" s="247"/>
      <c r="H88" s="247">
        <f t="shared" si="7"/>
        <v>0</v>
      </c>
      <c r="I88" s="249"/>
    </row>
    <row r="89" ht="17.1" customHeight="1" spans="1:9">
      <c r="A89" s="246">
        <v>2010805</v>
      </c>
      <c r="B89" s="96" t="s">
        <v>1</v>
      </c>
      <c r="C89" s="96" t="s">
        <v>1</v>
      </c>
      <c r="D89" s="96" t="s">
        <v>122</v>
      </c>
      <c r="E89" s="99" t="s">
        <v>174</v>
      </c>
      <c r="F89" s="248">
        <v>0</v>
      </c>
      <c r="G89" s="247"/>
      <c r="H89" s="247">
        <f t="shared" si="7"/>
        <v>0</v>
      </c>
      <c r="I89" s="249"/>
    </row>
    <row r="90" ht="17.1" customHeight="1" spans="1:9">
      <c r="A90" s="246">
        <v>2010806</v>
      </c>
      <c r="B90" s="96" t="s">
        <v>1</v>
      </c>
      <c r="C90" s="96" t="s">
        <v>1</v>
      </c>
      <c r="D90" s="96" t="s">
        <v>124</v>
      </c>
      <c r="E90" s="99" t="s">
        <v>165</v>
      </c>
      <c r="F90" s="248">
        <v>0</v>
      </c>
      <c r="G90" s="247"/>
      <c r="H90" s="247">
        <f t="shared" si="7"/>
        <v>0</v>
      </c>
      <c r="I90" s="249"/>
    </row>
    <row r="91" ht="17.1" customHeight="1" spans="1:9">
      <c r="A91" s="246">
        <v>2010850</v>
      </c>
      <c r="B91" s="96" t="s">
        <v>1</v>
      </c>
      <c r="C91" s="96" t="s">
        <v>1</v>
      </c>
      <c r="D91" s="96" t="s">
        <v>132</v>
      </c>
      <c r="E91" s="99" t="s">
        <v>133</v>
      </c>
      <c r="F91" s="248">
        <v>0</v>
      </c>
      <c r="G91" s="247"/>
      <c r="H91" s="247">
        <f t="shared" si="7"/>
        <v>0</v>
      </c>
      <c r="I91" s="249"/>
    </row>
    <row r="92" ht="17.1" customHeight="1" spans="1:9">
      <c r="A92" s="246">
        <v>2010899</v>
      </c>
      <c r="B92" s="96" t="s">
        <v>1</v>
      </c>
      <c r="C92" s="96" t="s">
        <v>1</v>
      </c>
      <c r="D92" s="96" t="s">
        <v>134</v>
      </c>
      <c r="E92" s="99" t="s">
        <v>175</v>
      </c>
      <c r="F92" s="248">
        <v>0</v>
      </c>
      <c r="G92" s="247"/>
      <c r="H92" s="247">
        <f t="shared" si="7"/>
        <v>0</v>
      </c>
      <c r="I92" s="249"/>
    </row>
    <row r="93" ht="17.1" customHeight="1" spans="1:9">
      <c r="A93" s="246">
        <v>20109</v>
      </c>
      <c r="B93" s="96" t="s">
        <v>111</v>
      </c>
      <c r="C93" s="96" t="s">
        <v>130</v>
      </c>
      <c r="D93" s="96" t="s">
        <v>1</v>
      </c>
      <c r="E93" s="99" t="s">
        <v>176</v>
      </c>
      <c r="F93" s="248">
        <f>SUM(F94:F105)</f>
        <v>0</v>
      </c>
      <c r="G93" s="248">
        <f>SUM(G94:G105)</f>
        <v>0</v>
      </c>
      <c r="H93" s="248">
        <f>SUM(H94:H105)</f>
        <v>0</v>
      </c>
      <c r="I93" s="251"/>
    </row>
    <row r="94" ht="17.1" customHeight="1" spans="1:9">
      <c r="A94" s="246">
        <v>2010901</v>
      </c>
      <c r="B94" s="96" t="s">
        <v>1</v>
      </c>
      <c r="C94" s="96" t="s">
        <v>1</v>
      </c>
      <c r="D94" s="96" t="s">
        <v>113</v>
      </c>
      <c r="E94" s="99" t="s">
        <v>115</v>
      </c>
      <c r="F94" s="248">
        <v>0</v>
      </c>
      <c r="G94" s="247"/>
      <c r="H94" s="247">
        <f t="shared" ref="H94:H105" si="8">F94+G94</f>
        <v>0</v>
      </c>
      <c r="I94" s="249"/>
    </row>
    <row r="95" ht="17.1" customHeight="1" spans="1:9">
      <c r="A95" s="246">
        <v>2010902</v>
      </c>
      <c r="B95" s="96" t="s">
        <v>1</v>
      </c>
      <c r="C95" s="96" t="s">
        <v>1</v>
      </c>
      <c r="D95" s="96" t="s">
        <v>116</v>
      </c>
      <c r="E95" s="99" t="s">
        <v>117</v>
      </c>
      <c r="F95" s="248">
        <v>0</v>
      </c>
      <c r="G95" s="247"/>
      <c r="H95" s="247">
        <f t="shared" si="8"/>
        <v>0</v>
      </c>
      <c r="I95" s="249"/>
    </row>
    <row r="96" ht="17.1" customHeight="1" spans="1:9">
      <c r="A96" s="246">
        <v>2010903</v>
      </c>
      <c r="B96" s="96" t="s">
        <v>1</v>
      </c>
      <c r="C96" s="96" t="s">
        <v>1</v>
      </c>
      <c r="D96" s="96" t="s">
        <v>118</v>
      </c>
      <c r="E96" s="99" t="s">
        <v>119</v>
      </c>
      <c r="F96" s="248">
        <v>0</v>
      </c>
      <c r="G96" s="247"/>
      <c r="H96" s="247">
        <f t="shared" si="8"/>
        <v>0</v>
      </c>
      <c r="I96" s="249"/>
    </row>
    <row r="97" ht="17.1" customHeight="1" spans="1:9">
      <c r="A97" s="246">
        <v>2010905</v>
      </c>
      <c r="B97" s="96" t="s">
        <v>1</v>
      </c>
      <c r="C97" s="96" t="s">
        <v>1</v>
      </c>
      <c r="D97" s="96" t="s">
        <v>122</v>
      </c>
      <c r="E97" s="99" t="s">
        <v>177</v>
      </c>
      <c r="F97" s="248">
        <v>0</v>
      </c>
      <c r="G97" s="247"/>
      <c r="H97" s="247">
        <f t="shared" si="8"/>
        <v>0</v>
      </c>
      <c r="I97" s="249"/>
    </row>
    <row r="98" ht="17.1" customHeight="1" spans="1:9">
      <c r="A98" s="246">
        <v>2010907</v>
      </c>
      <c r="B98" s="96" t="s">
        <v>1</v>
      </c>
      <c r="C98" s="96" t="s">
        <v>1</v>
      </c>
      <c r="D98" s="96" t="s">
        <v>126</v>
      </c>
      <c r="E98" s="99" t="s">
        <v>178</v>
      </c>
      <c r="F98" s="248">
        <v>0</v>
      </c>
      <c r="G98" s="247"/>
      <c r="H98" s="247">
        <f t="shared" si="8"/>
        <v>0</v>
      </c>
      <c r="I98" s="249"/>
    </row>
    <row r="99" ht="17.1" customHeight="1" spans="1:9">
      <c r="A99" s="246">
        <v>2010908</v>
      </c>
      <c r="B99" s="96" t="s">
        <v>1</v>
      </c>
      <c r="C99" s="96" t="s">
        <v>1</v>
      </c>
      <c r="D99" s="96" t="s">
        <v>128</v>
      </c>
      <c r="E99" s="99" t="s">
        <v>165</v>
      </c>
      <c r="F99" s="248">
        <v>0</v>
      </c>
      <c r="G99" s="247"/>
      <c r="H99" s="247">
        <f t="shared" si="8"/>
        <v>0</v>
      </c>
      <c r="I99" s="249"/>
    </row>
    <row r="100" ht="17.1" customHeight="1" spans="1:9">
      <c r="A100" s="246">
        <v>2010909</v>
      </c>
      <c r="B100" s="96" t="s">
        <v>1</v>
      </c>
      <c r="C100" s="96" t="s">
        <v>1</v>
      </c>
      <c r="D100" s="96" t="s">
        <v>130</v>
      </c>
      <c r="E100" s="99" t="s">
        <v>179</v>
      </c>
      <c r="F100" s="248">
        <v>0</v>
      </c>
      <c r="G100" s="247"/>
      <c r="H100" s="247">
        <f t="shared" si="8"/>
        <v>0</v>
      </c>
      <c r="I100" s="249"/>
    </row>
    <row r="101" ht="17.1" customHeight="1" spans="1:9">
      <c r="A101" s="246">
        <v>2010910</v>
      </c>
      <c r="B101" s="96" t="s">
        <v>1</v>
      </c>
      <c r="C101" s="96" t="s">
        <v>1</v>
      </c>
      <c r="D101" s="96" t="s">
        <v>169</v>
      </c>
      <c r="E101" s="99" t="s">
        <v>180</v>
      </c>
      <c r="F101" s="248">
        <v>0</v>
      </c>
      <c r="G101" s="247"/>
      <c r="H101" s="247">
        <f t="shared" si="8"/>
        <v>0</v>
      </c>
      <c r="I101" s="249"/>
    </row>
    <row r="102" ht="17.1" customHeight="1" spans="1:9">
      <c r="A102" s="246">
        <v>2010911</v>
      </c>
      <c r="B102" s="96" t="s">
        <v>1</v>
      </c>
      <c r="C102" s="96" t="s">
        <v>1</v>
      </c>
      <c r="D102" s="96" t="s">
        <v>181</v>
      </c>
      <c r="E102" s="99" t="s">
        <v>182</v>
      </c>
      <c r="F102" s="248">
        <v>0</v>
      </c>
      <c r="G102" s="247"/>
      <c r="H102" s="247">
        <f t="shared" si="8"/>
        <v>0</v>
      </c>
      <c r="I102" s="249"/>
    </row>
    <row r="103" ht="17.1" customHeight="1" spans="1:9">
      <c r="A103" s="246">
        <v>2010912</v>
      </c>
      <c r="B103" s="96" t="s">
        <v>1</v>
      </c>
      <c r="C103" s="96" t="s">
        <v>1</v>
      </c>
      <c r="D103" s="96" t="s">
        <v>183</v>
      </c>
      <c r="E103" s="99" t="s">
        <v>184</v>
      </c>
      <c r="F103" s="248">
        <v>0</v>
      </c>
      <c r="G103" s="247"/>
      <c r="H103" s="247">
        <f t="shared" si="8"/>
        <v>0</v>
      </c>
      <c r="I103" s="249"/>
    </row>
    <row r="104" ht="17.1" customHeight="1" spans="1:9">
      <c r="A104" s="246">
        <v>2010950</v>
      </c>
      <c r="B104" s="96" t="s">
        <v>1</v>
      </c>
      <c r="C104" s="96" t="s">
        <v>1</v>
      </c>
      <c r="D104" s="96" t="s">
        <v>132</v>
      </c>
      <c r="E104" s="99" t="s">
        <v>133</v>
      </c>
      <c r="F104" s="248">
        <v>0</v>
      </c>
      <c r="G104" s="247"/>
      <c r="H104" s="247">
        <f t="shared" si="8"/>
        <v>0</v>
      </c>
      <c r="I104" s="249"/>
    </row>
    <row r="105" ht="17.1" customHeight="1" spans="1:9">
      <c r="A105" s="246">
        <v>2010999</v>
      </c>
      <c r="B105" s="96" t="s">
        <v>1</v>
      </c>
      <c r="C105" s="96" t="s">
        <v>1</v>
      </c>
      <c r="D105" s="96" t="s">
        <v>134</v>
      </c>
      <c r="E105" s="99" t="s">
        <v>185</v>
      </c>
      <c r="F105" s="248">
        <v>0</v>
      </c>
      <c r="G105" s="247"/>
      <c r="H105" s="247">
        <f t="shared" si="8"/>
        <v>0</v>
      </c>
      <c r="I105" s="249"/>
    </row>
    <row r="106" ht="17.1" customHeight="1" spans="1:9">
      <c r="A106" s="246">
        <v>20111</v>
      </c>
      <c r="B106" s="96" t="s">
        <v>111</v>
      </c>
      <c r="C106" s="96" t="s">
        <v>181</v>
      </c>
      <c r="D106" s="96" t="s">
        <v>1</v>
      </c>
      <c r="E106" s="99" t="s">
        <v>186</v>
      </c>
      <c r="F106" s="248">
        <f>SUM(F107:F114)</f>
        <v>1455.04</v>
      </c>
      <c r="G106" s="248">
        <f>SUM(G107:G114)</f>
        <v>338.8</v>
      </c>
      <c r="H106" s="248">
        <f>SUM(H107:H114)</f>
        <v>1793.84</v>
      </c>
      <c r="I106" s="251"/>
    </row>
    <row r="107" ht="17.1" customHeight="1" spans="1:9">
      <c r="A107" s="246">
        <v>2011101</v>
      </c>
      <c r="B107" s="96" t="s">
        <v>1</v>
      </c>
      <c r="C107" s="96" t="s">
        <v>1</v>
      </c>
      <c r="D107" s="96" t="s">
        <v>113</v>
      </c>
      <c r="E107" s="99" t="s">
        <v>115</v>
      </c>
      <c r="F107" s="248">
        <v>872.65</v>
      </c>
      <c r="G107" s="247">
        <v>-0.100000000000023</v>
      </c>
      <c r="H107" s="247">
        <f t="shared" ref="H107:H114" si="9">F107+G107</f>
        <v>872.55</v>
      </c>
      <c r="I107" s="249"/>
    </row>
    <row r="108" ht="17.1" customHeight="1" spans="1:9">
      <c r="A108" s="246">
        <v>2011102</v>
      </c>
      <c r="B108" s="96" t="s">
        <v>1</v>
      </c>
      <c r="C108" s="96" t="s">
        <v>1</v>
      </c>
      <c r="D108" s="96" t="s">
        <v>116</v>
      </c>
      <c r="E108" s="99" t="s">
        <v>117</v>
      </c>
      <c r="F108" s="248">
        <v>2.5</v>
      </c>
      <c r="G108" s="247">
        <v>0</v>
      </c>
      <c r="H108" s="247">
        <f t="shared" si="9"/>
        <v>2.5</v>
      </c>
      <c r="I108" s="249"/>
    </row>
    <row r="109" ht="17.1" customHeight="1" spans="1:9">
      <c r="A109" s="246">
        <v>2011103</v>
      </c>
      <c r="B109" s="96" t="s">
        <v>1</v>
      </c>
      <c r="C109" s="96" t="s">
        <v>1</v>
      </c>
      <c r="D109" s="96" t="s">
        <v>118</v>
      </c>
      <c r="E109" s="99" t="s">
        <v>119</v>
      </c>
      <c r="F109" s="248">
        <v>0</v>
      </c>
      <c r="G109" s="247"/>
      <c r="H109" s="247">
        <f t="shared" si="9"/>
        <v>0</v>
      </c>
      <c r="I109" s="249"/>
    </row>
    <row r="110" ht="17.1" customHeight="1" spans="1:9">
      <c r="A110" s="246">
        <v>2011104</v>
      </c>
      <c r="B110" s="96" t="s">
        <v>1</v>
      </c>
      <c r="C110" s="96" t="s">
        <v>1</v>
      </c>
      <c r="D110" s="96" t="s">
        <v>120</v>
      </c>
      <c r="E110" s="99" t="s">
        <v>187</v>
      </c>
      <c r="F110" s="248">
        <v>0</v>
      </c>
      <c r="G110" s="247"/>
      <c r="H110" s="247">
        <f t="shared" si="9"/>
        <v>0</v>
      </c>
      <c r="I110" s="249"/>
    </row>
    <row r="111" ht="17.1" customHeight="1" spans="1:9">
      <c r="A111" s="246">
        <v>2011105</v>
      </c>
      <c r="B111" s="96" t="s">
        <v>1</v>
      </c>
      <c r="C111" s="96" t="s">
        <v>1</v>
      </c>
      <c r="D111" s="96" t="s">
        <v>122</v>
      </c>
      <c r="E111" s="99" t="s">
        <v>188</v>
      </c>
      <c r="F111" s="248">
        <v>0</v>
      </c>
      <c r="G111" s="247"/>
      <c r="H111" s="247">
        <f t="shared" si="9"/>
        <v>0</v>
      </c>
      <c r="I111" s="249"/>
    </row>
    <row r="112" ht="17.1" customHeight="1" spans="1:9">
      <c r="A112" s="246">
        <v>2011106</v>
      </c>
      <c r="B112" s="96" t="s">
        <v>1</v>
      </c>
      <c r="C112" s="96" t="s">
        <v>1</v>
      </c>
      <c r="D112" s="96" t="s">
        <v>124</v>
      </c>
      <c r="E112" s="99" t="s">
        <v>189</v>
      </c>
      <c r="F112" s="248">
        <v>0</v>
      </c>
      <c r="G112" s="247"/>
      <c r="H112" s="247">
        <f t="shared" si="9"/>
        <v>0</v>
      </c>
      <c r="I112" s="249"/>
    </row>
    <row r="113" ht="17.1" customHeight="1" spans="1:9">
      <c r="A113" s="246">
        <v>2011150</v>
      </c>
      <c r="B113" s="96" t="s">
        <v>1</v>
      </c>
      <c r="C113" s="96" t="s">
        <v>1</v>
      </c>
      <c r="D113" s="96" t="s">
        <v>132</v>
      </c>
      <c r="E113" s="99" t="s">
        <v>133</v>
      </c>
      <c r="F113" s="248">
        <v>137.19</v>
      </c>
      <c r="G113" s="247">
        <v>0.0999999999999943</v>
      </c>
      <c r="H113" s="247">
        <f t="shared" si="9"/>
        <v>137.29</v>
      </c>
      <c r="I113" s="249"/>
    </row>
    <row r="114" ht="17.1" customHeight="1" spans="1:9">
      <c r="A114" s="246">
        <v>2011199</v>
      </c>
      <c r="B114" s="96" t="s">
        <v>1</v>
      </c>
      <c r="C114" s="96" t="s">
        <v>1</v>
      </c>
      <c r="D114" s="96" t="s">
        <v>134</v>
      </c>
      <c r="E114" s="99" t="s">
        <v>190</v>
      </c>
      <c r="F114" s="248">
        <v>442.7</v>
      </c>
      <c r="G114" s="247">
        <v>338.8</v>
      </c>
      <c r="H114" s="247">
        <f t="shared" si="9"/>
        <v>781.5</v>
      </c>
      <c r="I114" s="249"/>
    </row>
    <row r="115" ht="17.1" customHeight="1" spans="1:9">
      <c r="A115" s="246">
        <v>20113</v>
      </c>
      <c r="B115" s="96" t="s">
        <v>111</v>
      </c>
      <c r="C115" s="96" t="s">
        <v>191</v>
      </c>
      <c r="D115" s="96" t="s">
        <v>1</v>
      </c>
      <c r="E115" s="99" t="s">
        <v>192</v>
      </c>
      <c r="F115" s="248">
        <f>SUM(F116:F125)</f>
        <v>469.74</v>
      </c>
      <c r="G115" s="248">
        <f>SUM(G116:G125)</f>
        <v>27.01</v>
      </c>
      <c r="H115" s="248">
        <f>SUM(H116:H125)</f>
        <v>496.75</v>
      </c>
      <c r="I115" s="251"/>
    </row>
    <row r="116" ht="17.1" customHeight="1" spans="1:9">
      <c r="A116" s="246">
        <v>2011301</v>
      </c>
      <c r="B116" s="96" t="s">
        <v>1</v>
      </c>
      <c r="C116" s="96" t="s">
        <v>1</v>
      </c>
      <c r="D116" s="96" t="s">
        <v>113</v>
      </c>
      <c r="E116" s="99" t="s">
        <v>115</v>
      </c>
      <c r="F116" s="248">
        <v>84.45</v>
      </c>
      <c r="G116" s="247">
        <v>0</v>
      </c>
      <c r="H116" s="247">
        <f t="shared" ref="H116:H125" si="10">F116+G116</f>
        <v>84.45</v>
      </c>
      <c r="I116" s="249"/>
    </row>
    <row r="117" ht="17.1" customHeight="1" spans="1:9">
      <c r="A117" s="246">
        <v>2011302</v>
      </c>
      <c r="B117" s="96" t="s">
        <v>1</v>
      </c>
      <c r="C117" s="96" t="s">
        <v>1</v>
      </c>
      <c r="D117" s="96" t="s">
        <v>116</v>
      </c>
      <c r="E117" s="99" t="s">
        <v>117</v>
      </c>
      <c r="F117" s="248">
        <v>6.3</v>
      </c>
      <c r="G117" s="247">
        <v>0</v>
      </c>
      <c r="H117" s="247">
        <f t="shared" si="10"/>
        <v>6.3</v>
      </c>
      <c r="I117" s="249"/>
    </row>
    <row r="118" ht="17.1" customHeight="1" spans="1:9">
      <c r="A118" s="246">
        <v>2011303</v>
      </c>
      <c r="B118" s="96" t="s">
        <v>1</v>
      </c>
      <c r="C118" s="96" t="s">
        <v>1</v>
      </c>
      <c r="D118" s="96" t="s">
        <v>118</v>
      </c>
      <c r="E118" s="99" t="s">
        <v>119</v>
      </c>
      <c r="F118" s="248">
        <v>0</v>
      </c>
      <c r="G118" s="247"/>
      <c r="H118" s="247">
        <f t="shared" si="10"/>
        <v>0</v>
      </c>
      <c r="I118" s="249"/>
    </row>
    <row r="119" ht="17.1" customHeight="1" spans="1:9">
      <c r="A119" s="246">
        <v>2011304</v>
      </c>
      <c r="B119" s="96" t="s">
        <v>1</v>
      </c>
      <c r="C119" s="96" t="s">
        <v>1</v>
      </c>
      <c r="D119" s="96" t="s">
        <v>120</v>
      </c>
      <c r="E119" s="99" t="s">
        <v>193</v>
      </c>
      <c r="F119" s="248">
        <v>0</v>
      </c>
      <c r="G119" s="247"/>
      <c r="H119" s="247">
        <f t="shared" si="10"/>
        <v>0</v>
      </c>
      <c r="I119" s="249"/>
    </row>
    <row r="120" ht="17.1" customHeight="1" spans="1:9">
      <c r="A120" s="246">
        <v>2011305</v>
      </c>
      <c r="B120" s="96" t="s">
        <v>1</v>
      </c>
      <c r="C120" s="96" t="s">
        <v>1</v>
      </c>
      <c r="D120" s="96" t="s">
        <v>122</v>
      </c>
      <c r="E120" s="99" t="s">
        <v>194</v>
      </c>
      <c r="F120" s="248">
        <v>0</v>
      </c>
      <c r="G120" s="247"/>
      <c r="H120" s="247">
        <f t="shared" si="10"/>
        <v>0</v>
      </c>
      <c r="I120" s="249"/>
    </row>
    <row r="121" ht="17.1" customHeight="1" spans="1:9">
      <c r="A121" s="246">
        <v>2011306</v>
      </c>
      <c r="B121" s="96" t="s">
        <v>1</v>
      </c>
      <c r="C121" s="96" t="s">
        <v>1</v>
      </c>
      <c r="D121" s="96" t="s">
        <v>124</v>
      </c>
      <c r="E121" s="99" t="s">
        <v>195</v>
      </c>
      <c r="F121" s="248">
        <v>0</v>
      </c>
      <c r="G121" s="247"/>
      <c r="H121" s="247">
        <f t="shared" si="10"/>
        <v>0</v>
      </c>
      <c r="I121" s="249"/>
    </row>
    <row r="122" ht="17.1" customHeight="1" spans="1:9">
      <c r="A122" s="246">
        <v>2011307</v>
      </c>
      <c r="B122" s="96" t="s">
        <v>1</v>
      </c>
      <c r="C122" s="96" t="s">
        <v>1</v>
      </c>
      <c r="D122" s="96" t="s">
        <v>126</v>
      </c>
      <c r="E122" s="99" t="s">
        <v>196</v>
      </c>
      <c r="F122" s="248">
        <v>0</v>
      </c>
      <c r="G122" s="247">
        <v>10.2</v>
      </c>
      <c r="H122" s="247">
        <f t="shared" si="10"/>
        <v>10.2</v>
      </c>
      <c r="I122" s="249"/>
    </row>
    <row r="123" ht="17.1" customHeight="1" spans="1:9">
      <c r="A123" s="246">
        <v>2011308</v>
      </c>
      <c r="B123" s="96" t="s">
        <v>1</v>
      </c>
      <c r="C123" s="96" t="s">
        <v>1</v>
      </c>
      <c r="D123" s="96" t="s">
        <v>128</v>
      </c>
      <c r="E123" s="99" t="s">
        <v>197</v>
      </c>
      <c r="F123" s="248">
        <v>86.4</v>
      </c>
      <c r="G123" s="247">
        <v>0</v>
      </c>
      <c r="H123" s="247">
        <f t="shared" si="10"/>
        <v>86.4</v>
      </c>
      <c r="I123" s="249"/>
    </row>
    <row r="124" ht="17.1" customHeight="1" spans="1:9">
      <c r="A124" s="246">
        <v>2011350</v>
      </c>
      <c r="B124" s="96" t="s">
        <v>1</v>
      </c>
      <c r="C124" s="96" t="s">
        <v>1</v>
      </c>
      <c r="D124" s="96" t="s">
        <v>132</v>
      </c>
      <c r="E124" s="99" t="s">
        <v>133</v>
      </c>
      <c r="F124" s="248">
        <v>292.59</v>
      </c>
      <c r="G124" s="247">
        <v>13.65</v>
      </c>
      <c r="H124" s="247">
        <f t="shared" si="10"/>
        <v>306.24</v>
      </c>
      <c r="I124" s="249"/>
    </row>
    <row r="125" ht="17.1" customHeight="1" spans="1:9">
      <c r="A125" s="246">
        <v>2011399</v>
      </c>
      <c r="B125" s="96" t="s">
        <v>1</v>
      </c>
      <c r="C125" s="96" t="s">
        <v>1</v>
      </c>
      <c r="D125" s="96" t="s">
        <v>134</v>
      </c>
      <c r="E125" s="99" t="s">
        <v>198</v>
      </c>
      <c r="F125" s="248">
        <v>0</v>
      </c>
      <c r="G125" s="247">
        <v>3.16</v>
      </c>
      <c r="H125" s="247">
        <f t="shared" si="10"/>
        <v>3.16</v>
      </c>
      <c r="I125" s="249"/>
    </row>
    <row r="126" ht="17.1" customHeight="1" spans="1:9">
      <c r="A126" s="246">
        <v>20114</v>
      </c>
      <c r="B126" s="96" t="s">
        <v>111</v>
      </c>
      <c r="C126" s="96" t="s">
        <v>199</v>
      </c>
      <c r="D126" s="96" t="s">
        <v>1</v>
      </c>
      <c r="E126" s="99" t="s">
        <v>200</v>
      </c>
      <c r="F126" s="248">
        <f>SUM(F127:F137)</f>
        <v>0</v>
      </c>
      <c r="G126" s="248">
        <f>SUM(G127:G137)</f>
        <v>0</v>
      </c>
      <c r="H126" s="248">
        <f>SUM(H127:H137)</f>
        <v>0</v>
      </c>
      <c r="I126" s="251"/>
    </row>
    <row r="127" ht="17.1" customHeight="1" spans="1:9">
      <c r="A127" s="246">
        <v>2011401</v>
      </c>
      <c r="B127" s="96" t="s">
        <v>1</v>
      </c>
      <c r="C127" s="96" t="s">
        <v>1</v>
      </c>
      <c r="D127" s="96" t="s">
        <v>113</v>
      </c>
      <c r="E127" s="99" t="s">
        <v>115</v>
      </c>
      <c r="F127" s="248">
        <v>0</v>
      </c>
      <c r="G127" s="247"/>
      <c r="H127" s="247">
        <f t="shared" ref="H127:H137" si="11">F127+G127</f>
        <v>0</v>
      </c>
      <c r="I127" s="249"/>
    </row>
    <row r="128" ht="17.1" customHeight="1" spans="1:9">
      <c r="A128" s="246">
        <v>2011402</v>
      </c>
      <c r="B128" s="96" t="s">
        <v>1</v>
      </c>
      <c r="C128" s="96" t="s">
        <v>1</v>
      </c>
      <c r="D128" s="96" t="s">
        <v>116</v>
      </c>
      <c r="E128" s="99" t="s">
        <v>117</v>
      </c>
      <c r="F128" s="248">
        <v>0</v>
      </c>
      <c r="G128" s="247"/>
      <c r="H128" s="247">
        <f t="shared" si="11"/>
        <v>0</v>
      </c>
      <c r="I128" s="249"/>
    </row>
    <row r="129" ht="17.1" customHeight="1" spans="1:9">
      <c r="A129" s="246">
        <v>2011403</v>
      </c>
      <c r="B129" s="96" t="s">
        <v>1</v>
      </c>
      <c r="C129" s="96" t="s">
        <v>1</v>
      </c>
      <c r="D129" s="96" t="s">
        <v>118</v>
      </c>
      <c r="E129" s="99" t="s">
        <v>119</v>
      </c>
      <c r="F129" s="248">
        <v>0</v>
      </c>
      <c r="G129" s="247"/>
      <c r="H129" s="247">
        <f t="shared" si="11"/>
        <v>0</v>
      </c>
      <c r="I129" s="249"/>
    </row>
    <row r="130" ht="17.1" customHeight="1" spans="1:9">
      <c r="A130" s="246">
        <v>2011404</v>
      </c>
      <c r="B130" s="96" t="s">
        <v>1</v>
      </c>
      <c r="C130" s="96" t="s">
        <v>1</v>
      </c>
      <c r="D130" s="96" t="s">
        <v>120</v>
      </c>
      <c r="E130" s="99" t="s">
        <v>201</v>
      </c>
      <c r="F130" s="248">
        <v>0</v>
      </c>
      <c r="G130" s="247"/>
      <c r="H130" s="247">
        <f t="shared" si="11"/>
        <v>0</v>
      </c>
      <c r="I130" s="249"/>
    </row>
    <row r="131" ht="17.1" customHeight="1" spans="1:9">
      <c r="A131" s="246">
        <v>2011405</v>
      </c>
      <c r="B131" s="96" t="s">
        <v>1</v>
      </c>
      <c r="C131" s="96" t="s">
        <v>1</v>
      </c>
      <c r="D131" s="96" t="s">
        <v>122</v>
      </c>
      <c r="E131" s="99" t="s">
        <v>202</v>
      </c>
      <c r="F131" s="248">
        <v>0</v>
      </c>
      <c r="G131" s="247"/>
      <c r="H131" s="247">
        <f t="shared" si="11"/>
        <v>0</v>
      </c>
      <c r="I131" s="249"/>
    </row>
    <row r="132" ht="17.1" customHeight="1" spans="1:9">
      <c r="A132" s="246">
        <v>2011408</v>
      </c>
      <c r="B132" s="96" t="s">
        <v>1</v>
      </c>
      <c r="C132" s="96" t="s">
        <v>1</v>
      </c>
      <c r="D132" s="96" t="s">
        <v>128</v>
      </c>
      <c r="E132" s="99" t="s">
        <v>203</v>
      </c>
      <c r="F132" s="248">
        <v>0</v>
      </c>
      <c r="G132" s="247"/>
      <c r="H132" s="247">
        <f t="shared" si="11"/>
        <v>0</v>
      </c>
      <c r="I132" s="249"/>
    </row>
    <row r="133" ht="17.1" customHeight="1" spans="1:9">
      <c r="A133" s="246">
        <v>2011409</v>
      </c>
      <c r="B133" s="96" t="s">
        <v>1</v>
      </c>
      <c r="C133" s="96" t="s">
        <v>1</v>
      </c>
      <c r="D133" s="96" t="s">
        <v>130</v>
      </c>
      <c r="E133" s="99" t="s">
        <v>204</v>
      </c>
      <c r="F133" s="248">
        <v>0</v>
      </c>
      <c r="G133" s="247"/>
      <c r="H133" s="247">
        <f t="shared" si="11"/>
        <v>0</v>
      </c>
      <c r="I133" s="249"/>
    </row>
    <row r="134" ht="17.1" customHeight="1" spans="1:9">
      <c r="A134" s="246">
        <v>2011410</v>
      </c>
      <c r="B134" s="96" t="s">
        <v>1</v>
      </c>
      <c r="C134" s="96" t="s">
        <v>1</v>
      </c>
      <c r="D134" s="96" t="s">
        <v>169</v>
      </c>
      <c r="E134" s="99" t="s">
        <v>205</v>
      </c>
      <c r="F134" s="248">
        <v>0</v>
      </c>
      <c r="G134" s="247"/>
      <c r="H134" s="247">
        <f t="shared" si="11"/>
        <v>0</v>
      </c>
      <c r="I134" s="249"/>
    </row>
    <row r="135" ht="17.1" customHeight="1" spans="1:9">
      <c r="A135" s="246">
        <v>2011411</v>
      </c>
      <c r="B135" s="96" t="s">
        <v>1</v>
      </c>
      <c r="C135" s="96" t="s">
        <v>1</v>
      </c>
      <c r="D135" s="96" t="s">
        <v>181</v>
      </c>
      <c r="E135" s="99" t="s">
        <v>206</v>
      </c>
      <c r="F135" s="248">
        <v>0</v>
      </c>
      <c r="G135" s="247"/>
      <c r="H135" s="247">
        <f t="shared" si="11"/>
        <v>0</v>
      </c>
      <c r="I135" s="249"/>
    </row>
    <row r="136" ht="17.1" customHeight="1" spans="1:9">
      <c r="A136" s="246">
        <v>2011450</v>
      </c>
      <c r="B136" s="96" t="s">
        <v>1</v>
      </c>
      <c r="C136" s="96" t="s">
        <v>1</v>
      </c>
      <c r="D136" s="96" t="s">
        <v>132</v>
      </c>
      <c r="E136" s="99" t="s">
        <v>133</v>
      </c>
      <c r="F136" s="248">
        <v>0</v>
      </c>
      <c r="G136" s="247"/>
      <c r="H136" s="247">
        <f t="shared" si="11"/>
        <v>0</v>
      </c>
      <c r="I136" s="249"/>
    </row>
    <row r="137" ht="17.1" customHeight="1" spans="1:9">
      <c r="A137" s="246">
        <v>2011499</v>
      </c>
      <c r="B137" s="96" t="s">
        <v>1</v>
      </c>
      <c r="C137" s="96" t="s">
        <v>1</v>
      </c>
      <c r="D137" s="96" t="s">
        <v>134</v>
      </c>
      <c r="E137" s="99" t="s">
        <v>207</v>
      </c>
      <c r="F137" s="248">
        <v>0</v>
      </c>
      <c r="G137" s="247"/>
      <c r="H137" s="247">
        <f t="shared" si="11"/>
        <v>0</v>
      </c>
      <c r="I137" s="249"/>
    </row>
    <row r="138" ht="17.1" customHeight="1" spans="1:9">
      <c r="A138" s="246">
        <v>20123</v>
      </c>
      <c r="B138" s="96" t="s">
        <v>111</v>
      </c>
      <c r="C138" s="96" t="s">
        <v>208</v>
      </c>
      <c r="D138" s="96" t="s">
        <v>1</v>
      </c>
      <c r="E138" s="99" t="s">
        <v>209</v>
      </c>
      <c r="F138" s="248">
        <f>SUM(F139:F144)</f>
        <v>118.58</v>
      </c>
      <c r="G138" s="248">
        <f>SUM(G139:G144)</f>
        <v>0.61999999999999</v>
      </c>
      <c r="H138" s="248">
        <f>SUM(H139:H144)</f>
        <v>119.2</v>
      </c>
      <c r="I138" s="251"/>
    </row>
    <row r="139" ht="17.1" customHeight="1" spans="1:9">
      <c r="A139" s="246">
        <v>2012301</v>
      </c>
      <c r="B139" s="96" t="s">
        <v>1</v>
      </c>
      <c r="C139" s="96" t="s">
        <v>1</v>
      </c>
      <c r="D139" s="96" t="s">
        <v>113</v>
      </c>
      <c r="E139" s="99" t="s">
        <v>115</v>
      </c>
      <c r="F139" s="248">
        <v>74.68</v>
      </c>
      <c r="G139" s="247">
        <v>0.61999999999999</v>
      </c>
      <c r="H139" s="247">
        <f t="shared" ref="H139:H144" si="12">F139+G139</f>
        <v>75.3</v>
      </c>
      <c r="I139" s="249"/>
    </row>
    <row r="140" ht="17.1" customHeight="1" spans="1:9">
      <c r="A140" s="246">
        <v>2012302</v>
      </c>
      <c r="B140" s="96" t="s">
        <v>1</v>
      </c>
      <c r="C140" s="96" t="s">
        <v>1</v>
      </c>
      <c r="D140" s="96" t="s">
        <v>116</v>
      </c>
      <c r="E140" s="99" t="s">
        <v>117</v>
      </c>
      <c r="F140" s="248">
        <v>0.5</v>
      </c>
      <c r="G140" s="247">
        <v>0</v>
      </c>
      <c r="H140" s="247">
        <f t="shared" si="12"/>
        <v>0.5</v>
      </c>
      <c r="I140" s="249"/>
    </row>
    <row r="141" ht="17.1" customHeight="1" spans="1:9">
      <c r="A141" s="246">
        <v>2012303</v>
      </c>
      <c r="B141" s="96" t="s">
        <v>1</v>
      </c>
      <c r="C141" s="96" t="s">
        <v>1</v>
      </c>
      <c r="D141" s="96" t="s">
        <v>118</v>
      </c>
      <c r="E141" s="99" t="s">
        <v>119</v>
      </c>
      <c r="F141" s="248">
        <v>2</v>
      </c>
      <c r="G141" s="247">
        <v>0</v>
      </c>
      <c r="H141" s="247">
        <f t="shared" si="12"/>
        <v>2</v>
      </c>
      <c r="I141" s="249"/>
    </row>
    <row r="142" ht="17.1" customHeight="1" spans="1:9">
      <c r="A142" s="246">
        <v>2012304</v>
      </c>
      <c r="B142" s="96" t="s">
        <v>1</v>
      </c>
      <c r="C142" s="96" t="s">
        <v>1</v>
      </c>
      <c r="D142" s="96" t="s">
        <v>120</v>
      </c>
      <c r="E142" s="99" t="s">
        <v>210</v>
      </c>
      <c r="F142" s="248">
        <v>4</v>
      </c>
      <c r="G142" s="247">
        <v>0</v>
      </c>
      <c r="H142" s="247">
        <f t="shared" si="12"/>
        <v>4</v>
      </c>
      <c r="I142" s="249"/>
    </row>
    <row r="143" ht="17.1" customHeight="1" spans="1:9">
      <c r="A143" s="246">
        <v>2012350</v>
      </c>
      <c r="B143" s="96" t="s">
        <v>1</v>
      </c>
      <c r="C143" s="96" t="s">
        <v>1</v>
      </c>
      <c r="D143" s="96" t="s">
        <v>132</v>
      </c>
      <c r="E143" s="99" t="s">
        <v>133</v>
      </c>
      <c r="F143" s="248">
        <v>33.9</v>
      </c>
      <c r="G143" s="247">
        <v>0</v>
      </c>
      <c r="H143" s="247">
        <f t="shared" si="12"/>
        <v>33.9</v>
      </c>
      <c r="I143" s="249"/>
    </row>
    <row r="144" ht="17.1" customHeight="1" spans="1:9">
      <c r="A144" s="246">
        <v>2012399</v>
      </c>
      <c r="B144" s="96" t="s">
        <v>1</v>
      </c>
      <c r="C144" s="96" t="s">
        <v>1</v>
      </c>
      <c r="D144" s="96" t="s">
        <v>134</v>
      </c>
      <c r="E144" s="99" t="s">
        <v>211</v>
      </c>
      <c r="F144" s="248">
        <v>3.5</v>
      </c>
      <c r="G144" s="247">
        <v>0</v>
      </c>
      <c r="H144" s="247">
        <f t="shared" si="12"/>
        <v>3.5</v>
      </c>
      <c r="I144" s="249"/>
    </row>
    <row r="145" ht="17.1" customHeight="1" spans="1:9">
      <c r="A145" s="246">
        <v>20125</v>
      </c>
      <c r="B145" s="96" t="s">
        <v>111</v>
      </c>
      <c r="C145" s="96" t="s">
        <v>212</v>
      </c>
      <c r="D145" s="96" t="s">
        <v>1</v>
      </c>
      <c r="E145" s="99" t="s">
        <v>213</v>
      </c>
      <c r="F145" s="248">
        <f>SUM(F146:F152)</f>
        <v>0</v>
      </c>
      <c r="G145" s="248">
        <f>SUM(G146:G152)</f>
        <v>0</v>
      </c>
      <c r="H145" s="248">
        <f>SUM(H146:H152)</f>
        <v>0</v>
      </c>
      <c r="I145" s="251"/>
    </row>
    <row r="146" ht="17.1" customHeight="1" spans="1:9">
      <c r="A146" s="246">
        <v>2012501</v>
      </c>
      <c r="B146" s="96" t="s">
        <v>1</v>
      </c>
      <c r="C146" s="96" t="s">
        <v>1</v>
      </c>
      <c r="D146" s="96" t="s">
        <v>113</v>
      </c>
      <c r="E146" s="99" t="s">
        <v>115</v>
      </c>
      <c r="F146" s="248">
        <v>0</v>
      </c>
      <c r="G146" s="247"/>
      <c r="H146" s="247">
        <f t="shared" ref="H146:H152" si="13">F146+G146</f>
        <v>0</v>
      </c>
      <c r="I146" s="249"/>
    </row>
    <row r="147" ht="17.1" customHeight="1" spans="1:9">
      <c r="A147" s="246">
        <v>2012502</v>
      </c>
      <c r="B147" s="96" t="s">
        <v>1</v>
      </c>
      <c r="C147" s="96" t="s">
        <v>1</v>
      </c>
      <c r="D147" s="96" t="s">
        <v>116</v>
      </c>
      <c r="E147" s="99" t="s">
        <v>117</v>
      </c>
      <c r="F147" s="248">
        <v>0</v>
      </c>
      <c r="G147" s="247"/>
      <c r="H147" s="247">
        <f t="shared" si="13"/>
        <v>0</v>
      </c>
      <c r="I147" s="249"/>
    </row>
    <row r="148" ht="17.1" customHeight="1" spans="1:9">
      <c r="A148" s="246">
        <v>2012503</v>
      </c>
      <c r="B148" s="96" t="s">
        <v>1</v>
      </c>
      <c r="C148" s="96" t="s">
        <v>1</v>
      </c>
      <c r="D148" s="96" t="s">
        <v>118</v>
      </c>
      <c r="E148" s="99" t="s">
        <v>119</v>
      </c>
      <c r="F148" s="248">
        <v>0</v>
      </c>
      <c r="G148" s="247"/>
      <c r="H148" s="247">
        <f t="shared" si="13"/>
        <v>0</v>
      </c>
      <c r="I148" s="249"/>
    </row>
    <row r="149" ht="17.1" customHeight="1" spans="1:9">
      <c r="A149" s="246">
        <v>2012504</v>
      </c>
      <c r="B149" s="96" t="s">
        <v>1</v>
      </c>
      <c r="C149" s="96" t="s">
        <v>1</v>
      </c>
      <c r="D149" s="96" t="s">
        <v>120</v>
      </c>
      <c r="E149" s="99" t="s">
        <v>214</v>
      </c>
      <c r="F149" s="248">
        <v>0</v>
      </c>
      <c r="G149" s="247"/>
      <c r="H149" s="247">
        <f t="shared" si="13"/>
        <v>0</v>
      </c>
      <c r="I149" s="249"/>
    </row>
    <row r="150" ht="17.1" customHeight="1" spans="1:9">
      <c r="A150" s="246">
        <v>2012505</v>
      </c>
      <c r="B150" s="96" t="s">
        <v>1</v>
      </c>
      <c r="C150" s="96" t="s">
        <v>1</v>
      </c>
      <c r="D150" s="96" t="s">
        <v>122</v>
      </c>
      <c r="E150" s="99" t="s">
        <v>215</v>
      </c>
      <c r="F150" s="248">
        <v>0</v>
      </c>
      <c r="G150" s="247"/>
      <c r="H150" s="247">
        <f t="shared" si="13"/>
        <v>0</v>
      </c>
      <c r="I150" s="249"/>
    </row>
    <row r="151" ht="17.1" customHeight="1" spans="1:9">
      <c r="A151" s="246">
        <v>2012550</v>
      </c>
      <c r="B151" s="96" t="s">
        <v>1</v>
      </c>
      <c r="C151" s="96" t="s">
        <v>1</v>
      </c>
      <c r="D151" s="96" t="s">
        <v>132</v>
      </c>
      <c r="E151" s="99" t="s">
        <v>133</v>
      </c>
      <c r="F151" s="248">
        <v>0</v>
      </c>
      <c r="G151" s="247"/>
      <c r="H151" s="247">
        <f t="shared" si="13"/>
        <v>0</v>
      </c>
      <c r="I151" s="249"/>
    </row>
    <row r="152" ht="17.1" customHeight="1" spans="1:9">
      <c r="A152" s="246">
        <v>2012599</v>
      </c>
      <c r="B152" s="96" t="s">
        <v>1</v>
      </c>
      <c r="C152" s="96" t="s">
        <v>1</v>
      </c>
      <c r="D152" s="96" t="s">
        <v>134</v>
      </c>
      <c r="E152" s="99" t="s">
        <v>216</v>
      </c>
      <c r="F152" s="248">
        <v>0</v>
      </c>
      <c r="G152" s="247"/>
      <c r="H152" s="247">
        <f t="shared" si="13"/>
        <v>0</v>
      </c>
      <c r="I152" s="249"/>
    </row>
    <row r="153" ht="17.1" customHeight="1" spans="1:9">
      <c r="A153" s="246">
        <v>20126</v>
      </c>
      <c r="B153" s="96" t="s">
        <v>111</v>
      </c>
      <c r="C153" s="96" t="s">
        <v>217</v>
      </c>
      <c r="D153" s="96" t="s">
        <v>1</v>
      </c>
      <c r="E153" s="99" t="s">
        <v>218</v>
      </c>
      <c r="F153" s="248">
        <f>SUM(F154:F158)</f>
        <v>130.54</v>
      </c>
      <c r="G153" s="248">
        <f>SUM(G154:G158)</f>
        <v>0</v>
      </c>
      <c r="H153" s="248">
        <f>SUM(H154:H158)</f>
        <v>130.54</v>
      </c>
      <c r="I153" s="251"/>
    </row>
    <row r="154" ht="17.1" customHeight="1" spans="1:9">
      <c r="A154" s="246">
        <v>2012601</v>
      </c>
      <c r="B154" s="96" t="s">
        <v>1</v>
      </c>
      <c r="C154" s="96" t="s">
        <v>1</v>
      </c>
      <c r="D154" s="96" t="s">
        <v>113</v>
      </c>
      <c r="E154" s="99" t="s">
        <v>115</v>
      </c>
      <c r="F154" s="248">
        <v>109.54</v>
      </c>
      <c r="G154" s="247">
        <v>0</v>
      </c>
      <c r="H154" s="247">
        <f>F154+G154</f>
        <v>109.54</v>
      </c>
      <c r="I154" s="249"/>
    </row>
    <row r="155" ht="17.1" customHeight="1" spans="1:9">
      <c r="A155" s="246">
        <v>2012602</v>
      </c>
      <c r="B155" s="96" t="s">
        <v>1</v>
      </c>
      <c r="C155" s="96" t="s">
        <v>1</v>
      </c>
      <c r="D155" s="96" t="s">
        <v>116</v>
      </c>
      <c r="E155" s="99" t="s">
        <v>117</v>
      </c>
      <c r="F155" s="248">
        <v>21</v>
      </c>
      <c r="G155" s="247">
        <v>0</v>
      </c>
      <c r="H155" s="247">
        <f>F155+G155</f>
        <v>21</v>
      </c>
      <c r="I155" s="249"/>
    </row>
    <row r="156" ht="17.1" customHeight="1" spans="1:9">
      <c r="A156" s="246">
        <v>2012603</v>
      </c>
      <c r="B156" s="96" t="s">
        <v>1</v>
      </c>
      <c r="C156" s="96" t="s">
        <v>1</v>
      </c>
      <c r="D156" s="96" t="s">
        <v>118</v>
      </c>
      <c r="E156" s="99" t="s">
        <v>119</v>
      </c>
      <c r="F156" s="248">
        <v>0</v>
      </c>
      <c r="G156" s="247"/>
      <c r="H156" s="247">
        <f>F156+G156</f>
        <v>0</v>
      </c>
      <c r="I156" s="249"/>
    </row>
    <row r="157" ht="17.1" customHeight="1" spans="1:9">
      <c r="A157" s="246">
        <v>2012604</v>
      </c>
      <c r="B157" s="96" t="s">
        <v>1</v>
      </c>
      <c r="C157" s="96" t="s">
        <v>1</v>
      </c>
      <c r="D157" s="96" t="s">
        <v>120</v>
      </c>
      <c r="E157" s="99" t="s">
        <v>219</v>
      </c>
      <c r="F157" s="248">
        <v>0</v>
      </c>
      <c r="G157" s="247"/>
      <c r="H157" s="247">
        <f>F157+G157</f>
        <v>0</v>
      </c>
      <c r="I157" s="249"/>
    </row>
    <row r="158" ht="17.1" customHeight="1" spans="1:9">
      <c r="A158" s="246">
        <v>2012699</v>
      </c>
      <c r="B158" s="96" t="s">
        <v>1</v>
      </c>
      <c r="C158" s="96" t="s">
        <v>1</v>
      </c>
      <c r="D158" s="96" t="s">
        <v>134</v>
      </c>
      <c r="E158" s="99" t="s">
        <v>220</v>
      </c>
      <c r="F158" s="248">
        <v>0</v>
      </c>
      <c r="G158" s="247"/>
      <c r="H158" s="247">
        <f>F158+G158</f>
        <v>0</v>
      </c>
      <c r="I158" s="249"/>
    </row>
    <row r="159" ht="17.1" customHeight="1" spans="1:9">
      <c r="A159" s="246">
        <v>20128</v>
      </c>
      <c r="B159" s="96" t="s">
        <v>111</v>
      </c>
      <c r="C159" s="96" t="s">
        <v>221</v>
      </c>
      <c r="D159" s="96" t="s">
        <v>1</v>
      </c>
      <c r="E159" s="99" t="s">
        <v>222</v>
      </c>
      <c r="F159" s="248">
        <f>SUM(F160:F165)</f>
        <v>55.89</v>
      </c>
      <c r="G159" s="248">
        <f>SUM(G160:G165)</f>
        <v>0.0799999999999983</v>
      </c>
      <c r="H159" s="248">
        <f>SUM(H160:H165)</f>
        <v>55.97</v>
      </c>
      <c r="I159" s="251"/>
    </row>
    <row r="160" ht="17.1" customHeight="1" spans="1:9">
      <c r="A160" s="246">
        <v>2012801</v>
      </c>
      <c r="B160" s="96" t="s">
        <v>1</v>
      </c>
      <c r="C160" s="96" t="s">
        <v>1</v>
      </c>
      <c r="D160" s="96" t="s">
        <v>113</v>
      </c>
      <c r="E160" s="99" t="s">
        <v>115</v>
      </c>
      <c r="F160" s="248">
        <v>53.89</v>
      </c>
      <c r="G160" s="247">
        <v>0.0799999999999983</v>
      </c>
      <c r="H160" s="247">
        <f t="shared" ref="H160:H165" si="14">F160+G160</f>
        <v>53.97</v>
      </c>
      <c r="I160" s="249"/>
    </row>
    <row r="161" ht="17.1" customHeight="1" spans="1:9">
      <c r="A161" s="246">
        <v>2012802</v>
      </c>
      <c r="B161" s="96" t="s">
        <v>1</v>
      </c>
      <c r="C161" s="96" t="s">
        <v>1</v>
      </c>
      <c r="D161" s="96" t="s">
        <v>116</v>
      </c>
      <c r="E161" s="99" t="s">
        <v>117</v>
      </c>
      <c r="F161" s="248">
        <v>0</v>
      </c>
      <c r="G161" s="247"/>
      <c r="H161" s="247">
        <f t="shared" si="14"/>
        <v>0</v>
      </c>
      <c r="I161" s="249"/>
    </row>
    <row r="162" ht="17.1" customHeight="1" spans="1:9">
      <c r="A162" s="246">
        <v>2012803</v>
      </c>
      <c r="B162" s="96" t="s">
        <v>1</v>
      </c>
      <c r="C162" s="96" t="s">
        <v>1</v>
      </c>
      <c r="D162" s="96" t="s">
        <v>118</v>
      </c>
      <c r="E162" s="99" t="s">
        <v>119</v>
      </c>
      <c r="F162" s="248">
        <v>0</v>
      </c>
      <c r="G162" s="247"/>
      <c r="H162" s="247">
        <f t="shared" si="14"/>
        <v>0</v>
      </c>
      <c r="I162" s="249"/>
    </row>
    <row r="163" ht="17.1" customHeight="1" spans="1:9">
      <c r="A163" s="246">
        <v>2012804</v>
      </c>
      <c r="B163" s="96" t="s">
        <v>1</v>
      </c>
      <c r="C163" s="96" t="s">
        <v>1</v>
      </c>
      <c r="D163" s="96" t="s">
        <v>120</v>
      </c>
      <c r="E163" s="99" t="s">
        <v>139</v>
      </c>
      <c r="F163" s="248">
        <v>0</v>
      </c>
      <c r="G163" s="247"/>
      <c r="H163" s="247">
        <f t="shared" si="14"/>
        <v>0</v>
      </c>
      <c r="I163" s="249"/>
    </row>
    <row r="164" ht="17.1" customHeight="1" spans="1:9">
      <c r="A164" s="246">
        <v>2012850</v>
      </c>
      <c r="B164" s="96" t="s">
        <v>1</v>
      </c>
      <c r="C164" s="96" t="s">
        <v>1</v>
      </c>
      <c r="D164" s="96" t="s">
        <v>132</v>
      </c>
      <c r="E164" s="99" t="s">
        <v>133</v>
      </c>
      <c r="F164" s="248">
        <v>0</v>
      </c>
      <c r="G164" s="247"/>
      <c r="H164" s="247">
        <f t="shared" si="14"/>
        <v>0</v>
      </c>
      <c r="I164" s="249"/>
    </row>
    <row r="165" ht="17.1" customHeight="1" spans="1:9">
      <c r="A165" s="246">
        <v>2012899</v>
      </c>
      <c r="B165" s="96" t="s">
        <v>1</v>
      </c>
      <c r="C165" s="96" t="s">
        <v>1</v>
      </c>
      <c r="D165" s="96" t="s">
        <v>134</v>
      </c>
      <c r="E165" s="99" t="s">
        <v>223</v>
      </c>
      <c r="F165" s="248">
        <v>2</v>
      </c>
      <c r="G165" s="247">
        <v>0</v>
      </c>
      <c r="H165" s="247">
        <f t="shared" si="14"/>
        <v>2</v>
      </c>
      <c r="I165" s="249"/>
    </row>
    <row r="166" ht="17.1" customHeight="1" spans="1:9">
      <c r="A166" s="246">
        <v>20129</v>
      </c>
      <c r="B166" s="96" t="s">
        <v>111</v>
      </c>
      <c r="C166" s="96" t="s">
        <v>224</v>
      </c>
      <c r="D166" s="96" t="s">
        <v>1</v>
      </c>
      <c r="E166" s="99" t="s">
        <v>225</v>
      </c>
      <c r="F166" s="248">
        <f>SUM(F167:F172)</f>
        <v>1204.59</v>
      </c>
      <c r="G166" s="248">
        <f>SUM(G167:G172)</f>
        <v>646.61</v>
      </c>
      <c r="H166" s="248">
        <f>SUM(H167:H172)</f>
        <v>1851.2</v>
      </c>
      <c r="I166" s="251"/>
    </row>
    <row r="167" ht="17.1" customHeight="1" spans="1:9">
      <c r="A167" s="246">
        <v>2012901</v>
      </c>
      <c r="B167" s="96" t="s">
        <v>1</v>
      </c>
      <c r="C167" s="96" t="s">
        <v>1</v>
      </c>
      <c r="D167" s="96" t="s">
        <v>113</v>
      </c>
      <c r="E167" s="99" t="s">
        <v>115</v>
      </c>
      <c r="F167" s="248">
        <v>223.7</v>
      </c>
      <c r="G167" s="247">
        <v>-17.68</v>
      </c>
      <c r="H167" s="247">
        <f t="shared" ref="H167:H172" si="15">F167+G167</f>
        <v>206.02</v>
      </c>
      <c r="I167" s="249"/>
    </row>
    <row r="168" ht="17.1" customHeight="1" spans="1:9">
      <c r="A168" s="246">
        <v>2012902</v>
      </c>
      <c r="B168" s="96" t="s">
        <v>1</v>
      </c>
      <c r="C168" s="96" t="s">
        <v>1</v>
      </c>
      <c r="D168" s="96" t="s">
        <v>116</v>
      </c>
      <c r="E168" s="99" t="s">
        <v>117</v>
      </c>
      <c r="F168" s="248">
        <v>84</v>
      </c>
      <c r="G168" s="247">
        <v>7</v>
      </c>
      <c r="H168" s="247">
        <f t="shared" si="15"/>
        <v>91</v>
      </c>
      <c r="I168" s="249"/>
    </row>
    <row r="169" ht="17.1" customHeight="1" spans="1:9">
      <c r="A169" s="246">
        <v>2012903</v>
      </c>
      <c r="B169" s="96" t="s">
        <v>1</v>
      </c>
      <c r="C169" s="96" t="s">
        <v>1</v>
      </c>
      <c r="D169" s="96" t="s">
        <v>118</v>
      </c>
      <c r="E169" s="99" t="s">
        <v>119</v>
      </c>
      <c r="F169" s="248">
        <v>0</v>
      </c>
      <c r="G169" s="247"/>
      <c r="H169" s="247">
        <f t="shared" si="15"/>
        <v>0</v>
      </c>
      <c r="I169" s="249"/>
    </row>
    <row r="170" ht="17.1" customHeight="1" spans="1:9">
      <c r="A170" s="246">
        <v>2012906</v>
      </c>
      <c r="B170" s="96" t="s">
        <v>1</v>
      </c>
      <c r="C170" s="96" t="s">
        <v>1</v>
      </c>
      <c r="D170" s="96" t="s">
        <v>124</v>
      </c>
      <c r="E170" s="99" t="s">
        <v>226</v>
      </c>
      <c r="F170" s="248">
        <v>0</v>
      </c>
      <c r="G170" s="247"/>
      <c r="H170" s="247">
        <f t="shared" si="15"/>
        <v>0</v>
      </c>
      <c r="I170" s="249"/>
    </row>
    <row r="171" ht="17.1" customHeight="1" spans="1:9">
      <c r="A171" s="246">
        <v>2012950</v>
      </c>
      <c r="B171" s="96" t="s">
        <v>1</v>
      </c>
      <c r="C171" s="96" t="s">
        <v>1</v>
      </c>
      <c r="D171" s="96" t="s">
        <v>132</v>
      </c>
      <c r="E171" s="99" t="s">
        <v>133</v>
      </c>
      <c r="F171" s="248">
        <v>11.76</v>
      </c>
      <c r="G171" s="247">
        <v>0</v>
      </c>
      <c r="H171" s="247">
        <f t="shared" si="15"/>
        <v>11.76</v>
      </c>
      <c r="I171" s="249"/>
    </row>
    <row r="172" ht="17.1" customHeight="1" spans="1:9">
      <c r="A172" s="246">
        <v>2012999</v>
      </c>
      <c r="B172" s="96" t="s">
        <v>1</v>
      </c>
      <c r="C172" s="96" t="s">
        <v>1</v>
      </c>
      <c r="D172" s="96" t="s">
        <v>134</v>
      </c>
      <c r="E172" s="99" t="s">
        <v>227</v>
      </c>
      <c r="F172" s="248">
        <v>885.13</v>
      </c>
      <c r="G172" s="247">
        <v>657.29</v>
      </c>
      <c r="H172" s="247">
        <f t="shared" si="15"/>
        <v>1542.42</v>
      </c>
      <c r="I172" s="249"/>
    </row>
    <row r="173" ht="17.1" customHeight="1" spans="1:9">
      <c r="A173" s="246">
        <v>20131</v>
      </c>
      <c r="B173" s="96" t="s">
        <v>111</v>
      </c>
      <c r="C173" s="96" t="s">
        <v>228</v>
      </c>
      <c r="D173" s="96" t="s">
        <v>1</v>
      </c>
      <c r="E173" s="99" t="s">
        <v>229</v>
      </c>
      <c r="F173" s="248">
        <f>SUM(F174:F179)</f>
        <v>944.28</v>
      </c>
      <c r="G173" s="248">
        <f>SUM(G174:G179)</f>
        <v>82.87</v>
      </c>
      <c r="H173" s="248">
        <f>SUM(H174:H179)</f>
        <v>1027.15</v>
      </c>
      <c r="I173" s="251"/>
    </row>
    <row r="174" ht="17.1" customHeight="1" spans="1:9">
      <c r="A174" s="246">
        <v>2013101</v>
      </c>
      <c r="B174" s="96" t="s">
        <v>1</v>
      </c>
      <c r="C174" s="96" t="s">
        <v>1</v>
      </c>
      <c r="D174" s="96" t="s">
        <v>113</v>
      </c>
      <c r="E174" s="99" t="s">
        <v>115</v>
      </c>
      <c r="F174" s="248">
        <v>513.88</v>
      </c>
      <c r="G174" s="247">
        <v>80.77</v>
      </c>
      <c r="H174" s="247">
        <f t="shared" ref="H174:H179" si="16">F174+G174</f>
        <v>594.65</v>
      </c>
      <c r="I174" s="249"/>
    </row>
    <row r="175" ht="17.1" customHeight="1" spans="1:9">
      <c r="A175" s="246">
        <v>2013102</v>
      </c>
      <c r="B175" s="96" t="s">
        <v>1</v>
      </c>
      <c r="C175" s="96" t="s">
        <v>1</v>
      </c>
      <c r="D175" s="96" t="s">
        <v>116</v>
      </c>
      <c r="E175" s="99" t="s">
        <v>117</v>
      </c>
      <c r="F175" s="248">
        <v>89</v>
      </c>
      <c r="G175" s="247">
        <v>0</v>
      </c>
      <c r="H175" s="247">
        <f t="shared" si="16"/>
        <v>89</v>
      </c>
      <c r="I175" s="249"/>
    </row>
    <row r="176" ht="17.1" customHeight="1" spans="1:9">
      <c r="A176" s="246">
        <v>2013103</v>
      </c>
      <c r="B176" s="96" t="s">
        <v>1</v>
      </c>
      <c r="C176" s="96" t="s">
        <v>1</v>
      </c>
      <c r="D176" s="96" t="s">
        <v>118</v>
      </c>
      <c r="E176" s="99" t="s">
        <v>119</v>
      </c>
      <c r="F176" s="248">
        <v>0</v>
      </c>
      <c r="G176" s="247"/>
      <c r="H176" s="247">
        <f t="shared" si="16"/>
        <v>0</v>
      </c>
      <c r="I176" s="249"/>
    </row>
    <row r="177" ht="17.1" customHeight="1" spans="1:9">
      <c r="A177" s="246">
        <v>2013105</v>
      </c>
      <c r="B177" s="96" t="s">
        <v>1</v>
      </c>
      <c r="C177" s="96" t="s">
        <v>1</v>
      </c>
      <c r="D177" s="96" t="s">
        <v>122</v>
      </c>
      <c r="E177" s="99" t="s">
        <v>230</v>
      </c>
      <c r="F177" s="248">
        <v>57.49</v>
      </c>
      <c r="G177" s="247">
        <v>0</v>
      </c>
      <c r="H177" s="247">
        <f t="shared" si="16"/>
        <v>57.49</v>
      </c>
      <c r="I177" s="249"/>
    </row>
    <row r="178" ht="17.1" customHeight="1" spans="1:9">
      <c r="A178" s="246">
        <v>2013150</v>
      </c>
      <c r="B178" s="96" t="s">
        <v>1</v>
      </c>
      <c r="C178" s="96" t="s">
        <v>1</v>
      </c>
      <c r="D178" s="96" t="s">
        <v>132</v>
      </c>
      <c r="E178" s="99" t="s">
        <v>133</v>
      </c>
      <c r="F178" s="248">
        <v>244.11</v>
      </c>
      <c r="G178" s="247">
        <v>2.09999999999999</v>
      </c>
      <c r="H178" s="247">
        <f t="shared" si="16"/>
        <v>246.21</v>
      </c>
      <c r="I178" s="249"/>
    </row>
    <row r="179" ht="17.1" customHeight="1" spans="1:9">
      <c r="A179" s="246">
        <v>2013199</v>
      </c>
      <c r="B179" s="96" t="s">
        <v>1</v>
      </c>
      <c r="C179" s="96" t="s">
        <v>1</v>
      </c>
      <c r="D179" s="96" t="s">
        <v>134</v>
      </c>
      <c r="E179" s="99" t="s">
        <v>231</v>
      </c>
      <c r="F179" s="248">
        <v>39.8</v>
      </c>
      <c r="G179" s="247">
        <v>0</v>
      </c>
      <c r="H179" s="247">
        <f t="shared" si="16"/>
        <v>39.8</v>
      </c>
      <c r="I179" s="249"/>
    </row>
    <row r="180" ht="17.1" customHeight="1" spans="1:9">
      <c r="A180" s="246">
        <v>20132</v>
      </c>
      <c r="B180" s="96" t="s">
        <v>111</v>
      </c>
      <c r="C180" s="96" t="s">
        <v>232</v>
      </c>
      <c r="D180" s="96" t="s">
        <v>1</v>
      </c>
      <c r="E180" s="99" t="s">
        <v>233</v>
      </c>
      <c r="F180" s="248">
        <f>SUM(F181:F186)</f>
        <v>740.12</v>
      </c>
      <c r="G180" s="248">
        <f>SUM(G181:G186)</f>
        <v>646.99</v>
      </c>
      <c r="H180" s="248">
        <f>SUM(H181:H186)</f>
        <v>1387.11</v>
      </c>
      <c r="I180" s="251"/>
    </row>
    <row r="181" ht="17.1" customHeight="1" spans="1:9">
      <c r="A181" s="246">
        <v>2013201</v>
      </c>
      <c r="B181" s="96" t="s">
        <v>1</v>
      </c>
      <c r="C181" s="96" t="s">
        <v>1</v>
      </c>
      <c r="D181" s="96" t="s">
        <v>113</v>
      </c>
      <c r="E181" s="99" t="s">
        <v>115</v>
      </c>
      <c r="F181" s="248">
        <v>309.09</v>
      </c>
      <c r="G181" s="247">
        <v>3.10000000000002</v>
      </c>
      <c r="H181" s="247">
        <f t="shared" ref="H181:H186" si="17">F181+G181</f>
        <v>312.19</v>
      </c>
      <c r="I181" s="249"/>
    </row>
    <row r="182" ht="17.1" customHeight="1" spans="1:9">
      <c r="A182" s="246">
        <v>2013202</v>
      </c>
      <c r="B182" s="96" t="s">
        <v>1</v>
      </c>
      <c r="C182" s="96" t="s">
        <v>1</v>
      </c>
      <c r="D182" s="96" t="s">
        <v>116</v>
      </c>
      <c r="E182" s="99" t="s">
        <v>117</v>
      </c>
      <c r="F182" s="248">
        <v>0</v>
      </c>
      <c r="G182" s="247"/>
      <c r="H182" s="247">
        <f t="shared" si="17"/>
        <v>0</v>
      </c>
      <c r="I182" s="249"/>
    </row>
    <row r="183" ht="17.1" customHeight="1" spans="1:9">
      <c r="A183" s="246">
        <v>2013203</v>
      </c>
      <c r="B183" s="96" t="s">
        <v>1</v>
      </c>
      <c r="C183" s="96" t="s">
        <v>1</v>
      </c>
      <c r="D183" s="96" t="s">
        <v>118</v>
      </c>
      <c r="E183" s="99" t="s">
        <v>119</v>
      </c>
      <c r="F183" s="248">
        <v>0</v>
      </c>
      <c r="G183" s="247"/>
      <c r="H183" s="247">
        <f t="shared" si="17"/>
        <v>0</v>
      </c>
      <c r="I183" s="249"/>
    </row>
    <row r="184" ht="17.1" customHeight="1" spans="1:9">
      <c r="A184" s="246">
        <v>2013204</v>
      </c>
      <c r="B184" s="96" t="s">
        <v>1</v>
      </c>
      <c r="C184" s="96" t="s">
        <v>1</v>
      </c>
      <c r="D184" s="96" t="s">
        <v>120</v>
      </c>
      <c r="E184" s="99" t="s">
        <v>234</v>
      </c>
      <c r="F184" s="248">
        <v>0</v>
      </c>
      <c r="G184" s="247"/>
      <c r="H184" s="247">
        <f t="shared" si="17"/>
        <v>0</v>
      </c>
      <c r="I184" s="249"/>
    </row>
    <row r="185" ht="17.1" customHeight="1" spans="1:9">
      <c r="A185" s="246">
        <v>2013250</v>
      </c>
      <c r="B185" s="96" t="s">
        <v>1</v>
      </c>
      <c r="C185" s="96" t="s">
        <v>1</v>
      </c>
      <c r="D185" s="96" t="s">
        <v>132</v>
      </c>
      <c r="E185" s="99" t="s">
        <v>133</v>
      </c>
      <c r="F185" s="248">
        <v>179.19</v>
      </c>
      <c r="G185" s="247">
        <v>0</v>
      </c>
      <c r="H185" s="247">
        <f t="shared" si="17"/>
        <v>179.19</v>
      </c>
      <c r="I185" s="249"/>
    </row>
    <row r="186" ht="17.1" customHeight="1" spans="1:9">
      <c r="A186" s="246">
        <v>2013299</v>
      </c>
      <c r="B186" s="96" t="s">
        <v>1</v>
      </c>
      <c r="C186" s="96" t="s">
        <v>1</v>
      </c>
      <c r="D186" s="96" t="s">
        <v>134</v>
      </c>
      <c r="E186" s="99" t="s">
        <v>235</v>
      </c>
      <c r="F186" s="248">
        <v>251.84</v>
      </c>
      <c r="G186" s="247">
        <v>643.89</v>
      </c>
      <c r="H186" s="247">
        <f t="shared" si="17"/>
        <v>895.73</v>
      </c>
      <c r="I186" s="249"/>
    </row>
    <row r="187" ht="17.1" customHeight="1" spans="1:9">
      <c r="A187" s="246">
        <v>20133</v>
      </c>
      <c r="B187" s="96" t="s">
        <v>111</v>
      </c>
      <c r="C187" s="96" t="s">
        <v>236</v>
      </c>
      <c r="D187" s="96" t="s">
        <v>1</v>
      </c>
      <c r="E187" s="99" t="s">
        <v>237</v>
      </c>
      <c r="F187" s="248">
        <f>SUM(F188:F193)</f>
        <v>816.61</v>
      </c>
      <c r="G187" s="248">
        <f>SUM(G188:G193)</f>
        <v>103.85</v>
      </c>
      <c r="H187" s="248">
        <f>SUM(H188:H193)</f>
        <v>920.46</v>
      </c>
      <c r="I187" s="251"/>
    </row>
    <row r="188" ht="17.1" customHeight="1" spans="1:9">
      <c r="A188" s="246">
        <v>2013301</v>
      </c>
      <c r="B188" s="96" t="s">
        <v>1</v>
      </c>
      <c r="C188" s="96" t="s">
        <v>1</v>
      </c>
      <c r="D188" s="96" t="s">
        <v>113</v>
      </c>
      <c r="E188" s="99" t="s">
        <v>115</v>
      </c>
      <c r="F188" s="248">
        <v>117.17</v>
      </c>
      <c r="G188" s="247">
        <v>33.08</v>
      </c>
      <c r="H188" s="247">
        <f t="shared" ref="H188:H193" si="18">F188+G188</f>
        <v>150.25</v>
      </c>
      <c r="I188" s="249"/>
    </row>
    <row r="189" ht="17.1" customHeight="1" spans="1:9">
      <c r="A189" s="246">
        <v>2013302</v>
      </c>
      <c r="B189" s="96" t="s">
        <v>1</v>
      </c>
      <c r="C189" s="96" t="s">
        <v>1</v>
      </c>
      <c r="D189" s="96" t="s">
        <v>116</v>
      </c>
      <c r="E189" s="99" t="s">
        <v>117</v>
      </c>
      <c r="F189" s="248">
        <v>0</v>
      </c>
      <c r="G189" s="247"/>
      <c r="H189" s="247">
        <f t="shared" si="18"/>
        <v>0</v>
      </c>
      <c r="I189" s="249"/>
    </row>
    <row r="190" ht="17.1" customHeight="1" spans="1:9">
      <c r="A190" s="246">
        <v>2013303</v>
      </c>
      <c r="B190" s="96" t="s">
        <v>1</v>
      </c>
      <c r="C190" s="96" t="s">
        <v>1</v>
      </c>
      <c r="D190" s="96" t="s">
        <v>118</v>
      </c>
      <c r="E190" s="99" t="s">
        <v>119</v>
      </c>
      <c r="F190" s="248">
        <v>0</v>
      </c>
      <c r="G190" s="247"/>
      <c r="H190" s="247">
        <f t="shared" si="18"/>
        <v>0</v>
      </c>
      <c r="I190" s="249"/>
    </row>
    <row r="191" ht="17.1" customHeight="1" spans="1:9">
      <c r="A191" s="246">
        <v>2013304</v>
      </c>
      <c r="B191" s="96" t="s">
        <v>1</v>
      </c>
      <c r="C191" s="96" t="s">
        <v>1</v>
      </c>
      <c r="D191" s="96" t="s">
        <v>120</v>
      </c>
      <c r="E191" s="99" t="s">
        <v>238</v>
      </c>
      <c r="F191" s="248">
        <v>81.4</v>
      </c>
      <c r="G191" s="247">
        <v>0</v>
      </c>
      <c r="H191" s="247">
        <f t="shared" si="18"/>
        <v>81.4</v>
      </c>
      <c r="I191" s="249"/>
    </row>
    <row r="192" ht="17.1" customHeight="1" spans="1:9">
      <c r="A192" s="246">
        <v>2013350</v>
      </c>
      <c r="B192" s="96" t="s">
        <v>1</v>
      </c>
      <c r="C192" s="96" t="s">
        <v>1</v>
      </c>
      <c r="D192" s="96" t="s">
        <v>132</v>
      </c>
      <c r="E192" s="99" t="s">
        <v>133</v>
      </c>
      <c r="F192" s="248">
        <v>549.74</v>
      </c>
      <c r="G192" s="247">
        <v>1.37</v>
      </c>
      <c r="H192" s="247">
        <f t="shared" si="18"/>
        <v>551.11</v>
      </c>
      <c r="I192" s="249"/>
    </row>
    <row r="193" ht="17.1" customHeight="1" spans="1:9">
      <c r="A193" s="246">
        <v>2013399</v>
      </c>
      <c r="B193" s="96" t="s">
        <v>1</v>
      </c>
      <c r="C193" s="96" t="s">
        <v>1</v>
      </c>
      <c r="D193" s="96" t="s">
        <v>134</v>
      </c>
      <c r="E193" s="99" t="s">
        <v>239</v>
      </c>
      <c r="F193" s="248">
        <v>68.3</v>
      </c>
      <c r="G193" s="247">
        <v>69.4</v>
      </c>
      <c r="H193" s="247">
        <f t="shared" si="18"/>
        <v>137.7</v>
      </c>
      <c r="I193" s="249"/>
    </row>
    <row r="194" ht="17.1" customHeight="1" spans="1:9">
      <c r="A194" s="246">
        <v>20134</v>
      </c>
      <c r="B194" s="96" t="s">
        <v>111</v>
      </c>
      <c r="C194" s="96" t="s">
        <v>240</v>
      </c>
      <c r="D194" s="96" t="s">
        <v>1</v>
      </c>
      <c r="E194" s="99" t="s">
        <v>241</v>
      </c>
      <c r="F194" s="248">
        <f>SUM(F195:F201)</f>
        <v>159.81</v>
      </c>
      <c r="G194" s="248">
        <f>SUM(G195:G201)</f>
        <v>3</v>
      </c>
      <c r="H194" s="248">
        <f>SUM(H195:H201)</f>
        <v>162.81</v>
      </c>
      <c r="I194" s="251"/>
    </row>
    <row r="195" ht="17.1" customHeight="1" spans="1:9">
      <c r="A195" s="246">
        <v>2013401</v>
      </c>
      <c r="B195" s="96" t="s">
        <v>1</v>
      </c>
      <c r="C195" s="96" t="s">
        <v>1</v>
      </c>
      <c r="D195" s="96" t="s">
        <v>113</v>
      </c>
      <c r="E195" s="99" t="s">
        <v>115</v>
      </c>
      <c r="F195" s="248">
        <v>99.39</v>
      </c>
      <c r="G195" s="247">
        <v>0</v>
      </c>
      <c r="H195" s="247">
        <f t="shared" ref="H195:H201" si="19">F195+G195</f>
        <v>99.39</v>
      </c>
      <c r="I195" s="249"/>
    </row>
    <row r="196" ht="17.1" customHeight="1" spans="1:9">
      <c r="A196" s="246">
        <v>2013402</v>
      </c>
      <c r="B196" s="96" t="s">
        <v>1</v>
      </c>
      <c r="C196" s="96" t="s">
        <v>1</v>
      </c>
      <c r="D196" s="96" t="s">
        <v>116</v>
      </c>
      <c r="E196" s="99" t="s">
        <v>117</v>
      </c>
      <c r="F196" s="248">
        <v>0</v>
      </c>
      <c r="G196" s="247"/>
      <c r="H196" s="247">
        <f t="shared" si="19"/>
        <v>0</v>
      </c>
      <c r="I196" s="249"/>
    </row>
    <row r="197" ht="17.1" customHeight="1" spans="1:9">
      <c r="A197" s="246">
        <v>2013403</v>
      </c>
      <c r="B197" s="96" t="s">
        <v>1</v>
      </c>
      <c r="C197" s="96" t="s">
        <v>1</v>
      </c>
      <c r="D197" s="96" t="s">
        <v>118</v>
      </c>
      <c r="E197" s="99" t="s">
        <v>119</v>
      </c>
      <c r="F197" s="248">
        <v>0</v>
      </c>
      <c r="G197" s="247"/>
      <c r="H197" s="247">
        <f t="shared" si="19"/>
        <v>0</v>
      </c>
      <c r="I197" s="249"/>
    </row>
    <row r="198" ht="17.1" customHeight="1" spans="1:9">
      <c r="A198" s="246">
        <v>2013404</v>
      </c>
      <c r="B198" s="96" t="s">
        <v>1</v>
      </c>
      <c r="C198" s="96" t="s">
        <v>1</v>
      </c>
      <c r="D198" s="96" t="s">
        <v>120</v>
      </c>
      <c r="E198" s="99" t="s">
        <v>242</v>
      </c>
      <c r="F198" s="248">
        <v>26.4</v>
      </c>
      <c r="G198" s="247">
        <v>3</v>
      </c>
      <c r="H198" s="247">
        <f t="shared" si="19"/>
        <v>29.4</v>
      </c>
      <c r="I198" s="249"/>
    </row>
    <row r="199" ht="17.1" customHeight="1" spans="1:9">
      <c r="A199" s="246">
        <v>2013405</v>
      </c>
      <c r="B199" s="96" t="s">
        <v>1</v>
      </c>
      <c r="C199" s="96" t="s">
        <v>1</v>
      </c>
      <c r="D199" s="96" t="s">
        <v>122</v>
      </c>
      <c r="E199" s="99" t="s">
        <v>243</v>
      </c>
      <c r="F199" s="248">
        <v>0</v>
      </c>
      <c r="G199" s="247"/>
      <c r="H199" s="247">
        <f t="shared" si="19"/>
        <v>0</v>
      </c>
      <c r="I199" s="249"/>
    </row>
    <row r="200" ht="17.1" customHeight="1" spans="1:9">
      <c r="A200" s="246">
        <v>2013450</v>
      </c>
      <c r="B200" s="96" t="s">
        <v>1</v>
      </c>
      <c r="C200" s="96" t="s">
        <v>1</v>
      </c>
      <c r="D200" s="96" t="s">
        <v>132</v>
      </c>
      <c r="E200" s="99" t="s">
        <v>133</v>
      </c>
      <c r="F200" s="248">
        <v>23.52</v>
      </c>
      <c r="G200" s="247">
        <v>0</v>
      </c>
      <c r="H200" s="247">
        <f t="shared" si="19"/>
        <v>23.52</v>
      </c>
      <c r="I200" s="249"/>
    </row>
    <row r="201" ht="17.1" customHeight="1" spans="1:9">
      <c r="A201" s="246">
        <v>2013499</v>
      </c>
      <c r="B201" s="96" t="s">
        <v>1</v>
      </c>
      <c r="C201" s="96" t="s">
        <v>1</v>
      </c>
      <c r="D201" s="96" t="s">
        <v>134</v>
      </c>
      <c r="E201" s="99" t="s">
        <v>244</v>
      </c>
      <c r="F201" s="248">
        <v>10.5</v>
      </c>
      <c r="G201" s="247">
        <v>0</v>
      </c>
      <c r="H201" s="247">
        <f t="shared" si="19"/>
        <v>10.5</v>
      </c>
      <c r="I201" s="249"/>
    </row>
    <row r="202" ht="17.1" customHeight="1" spans="1:9">
      <c r="A202" s="246">
        <v>20135</v>
      </c>
      <c r="B202" s="96" t="s">
        <v>111</v>
      </c>
      <c r="C202" s="96" t="s">
        <v>245</v>
      </c>
      <c r="D202" s="96" t="s">
        <v>1</v>
      </c>
      <c r="E202" s="99" t="s">
        <v>246</v>
      </c>
      <c r="F202" s="248">
        <f>SUM(F203:F207)</f>
        <v>0</v>
      </c>
      <c r="G202" s="248">
        <f>SUM(G203:G207)</f>
        <v>0</v>
      </c>
      <c r="H202" s="248">
        <f>SUM(H203:H207)</f>
        <v>0</v>
      </c>
      <c r="I202" s="251"/>
    </row>
    <row r="203" ht="17.1" customHeight="1" spans="1:9">
      <c r="A203" s="246">
        <v>2013501</v>
      </c>
      <c r="B203" s="96" t="s">
        <v>1</v>
      </c>
      <c r="C203" s="96" t="s">
        <v>1</v>
      </c>
      <c r="D203" s="96" t="s">
        <v>113</v>
      </c>
      <c r="E203" s="99" t="s">
        <v>115</v>
      </c>
      <c r="F203" s="248">
        <v>0</v>
      </c>
      <c r="G203" s="247"/>
      <c r="H203" s="247">
        <f>F203+G203</f>
        <v>0</v>
      </c>
      <c r="I203" s="249"/>
    </row>
    <row r="204" ht="17.1" customHeight="1" spans="1:9">
      <c r="A204" s="246">
        <v>2013502</v>
      </c>
      <c r="B204" s="96" t="s">
        <v>1</v>
      </c>
      <c r="C204" s="96" t="s">
        <v>1</v>
      </c>
      <c r="D204" s="96" t="s">
        <v>116</v>
      </c>
      <c r="E204" s="99" t="s">
        <v>117</v>
      </c>
      <c r="F204" s="248">
        <v>0</v>
      </c>
      <c r="G204" s="247"/>
      <c r="H204" s="247">
        <f>F204+G204</f>
        <v>0</v>
      </c>
      <c r="I204" s="249"/>
    </row>
    <row r="205" ht="17.1" customHeight="1" spans="1:9">
      <c r="A205" s="246">
        <v>2013503</v>
      </c>
      <c r="B205" s="96" t="s">
        <v>1</v>
      </c>
      <c r="C205" s="96" t="s">
        <v>1</v>
      </c>
      <c r="D205" s="96" t="s">
        <v>118</v>
      </c>
      <c r="E205" s="99" t="s">
        <v>119</v>
      </c>
      <c r="F205" s="248">
        <v>0</v>
      </c>
      <c r="G205" s="247"/>
      <c r="H205" s="247">
        <f>F205+G205</f>
        <v>0</v>
      </c>
      <c r="I205" s="249"/>
    </row>
    <row r="206" ht="17.1" customHeight="1" spans="1:9">
      <c r="A206" s="246">
        <v>2013550</v>
      </c>
      <c r="B206" s="96" t="s">
        <v>1</v>
      </c>
      <c r="C206" s="96" t="s">
        <v>1</v>
      </c>
      <c r="D206" s="96" t="s">
        <v>132</v>
      </c>
      <c r="E206" s="99" t="s">
        <v>133</v>
      </c>
      <c r="F206" s="248">
        <v>0</v>
      </c>
      <c r="G206" s="247"/>
      <c r="H206" s="247">
        <f>F206+G206</f>
        <v>0</v>
      </c>
      <c r="I206" s="249"/>
    </row>
    <row r="207" ht="17.1" customHeight="1" spans="1:9">
      <c r="A207" s="246">
        <v>2013599</v>
      </c>
      <c r="B207" s="96" t="s">
        <v>1</v>
      </c>
      <c r="C207" s="96" t="s">
        <v>1</v>
      </c>
      <c r="D207" s="96" t="s">
        <v>134</v>
      </c>
      <c r="E207" s="99" t="s">
        <v>247</v>
      </c>
      <c r="F207" s="248">
        <v>0</v>
      </c>
      <c r="G207" s="247"/>
      <c r="H207" s="247">
        <f>F207+G207</f>
        <v>0</v>
      </c>
      <c r="I207" s="249"/>
    </row>
    <row r="208" ht="17.1" customHeight="1" spans="1:9">
      <c r="A208" s="246">
        <v>20136</v>
      </c>
      <c r="B208" s="96" t="s">
        <v>111</v>
      </c>
      <c r="C208" s="96" t="s">
        <v>248</v>
      </c>
      <c r="D208" s="96" t="s">
        <v>1</v>
      </c>
      <c r="E208" s="99" t="s">
        <v>249</v>
      </c>
      <c r="F208" s="248">
        <f>SUM(F209:F213)</f>
        <v>480.51</v>
      </c>
      <c r="G208" s="248">
        <f>SUM(G209:G213)</f>
        <v>5.39999999999998</v>
      </c>
      <c r="H208" s="248">
        <f>SUM(H209:H213)</f>
        <v>485.91</v>
      </c>
      <c r="I208" s="251"/>
    </row>
    <row r="209" ht="17.1" customHeight="1" spans="1:9">
      <c r="A209" s="246">
        <v>2013601</v>
      </c>
      <c r="B209" s="96" t="s">
        <v>1</v>
      </c>
      <c r="C209" s="96" t="s">
        <v>1</v>
      </c>
      <c r="D209" s="96" t="s">
        <v>113</v>
      </c>
      <c r="E209" s="99" t="s">
        <v>115</v>
      </c>
      <c r="F209" s="248">
        <v>135.83</v>
      </c>
      <c r="G209" s="247">
        <v>0.399999999999977</v>
      </c>
      <c r="H209" s="247">
        <f>F209+G209</f>
        <v>136.23</v>
      </c>
      <c r="I209" s="249"/>
    </row>
    <row r="210" ht="17.1" customHeight="1" spans="1:9">
      <c r="A210" s="246">
        <v>2013602</v>
      </c>
      <c r="B210" s="96" t="s">
        <v>1</v>
      </c>
      <c r="C210" s="96" t="s">
        <v>1</v>
      </c>
      <c r="D210" s="96" t="s">
        <v>116</v>
      </c>
      <c r="E210" s="99" t="s">
        <v>117</v>
      </c>
      <c r="F210" s="248">
        <v>103.5</v>
      </c>
      <c r="G210" s="247">
        <v>5</v>
      </c>
      <c r="H210" s="247">
        <f>F210+G210</f>
        <v>108.5</v>
      </c>
      <c r="I210" s="249"/>
    </row>
    <row r="211" ht="17.1" customHeight="1" spans="1:9">
      <c r="A211" s="246">
        <v>2013603</v>
      </c>
      <c r="B211" s="96" t="s">
        <v>1</v>
      </c>
      <c r="C211" s="96" t="s">
        <v>1</v>
      </c>
      <c r="D211" s="96" t="s">
        <v>118</v>
      </c>
      <c r="E211" s="99" t="s">
        <v>119</v>
      </c>
      <c r="F211" s="248">
        <v>0</v>
      </c>
      <c r="G211" s="247"/>
      <c r="H211" s="247">
        <f>F211+G211</f>
        <v>0</v>
      </c>
      <c r="I211" s="249"/>
    </row>
    <row r="212" ht="17.1" customHeight="1" spans="1:9">
      <c r="A212" s="246">
        <v>2013650</v>
      </c>
      <c r="B212" s="96" t="s">
        <v>1</v>
      </c>
      <c r="C212" s="96" t="s">
        <v>1</v>
      </c>
      <c r="D212" s="96" t="s">
        <v>132</v>
      </c>
      <c r="E212" s="99" t="s">
        <v>133</v>
      </c>
      <c r="F212" s="248">
        <v>185.36</v>
      </c>
      <c r="G212" s="247">
        <v>0</v>
      </c>
      <c r="H212" s="247">
        <f>F212+G212</f>
        <v>185.36</v>
      </c>
      <c r="I212" s="249"/>
    </row>
    <row r="213" ht="17.1" customHeight="1" spans="1:9">
      <c r="A213" s="246">
        <v>2013699</v>
      </c>
      <c r="B213" s="96" t="s">
        <v>1</v>
      </c>
      <c r="C213" s="96" t="s">
        <v>1</v>
      </c>
      <c r="D213" s="96" t="s">
        <v>134</v>
      </c>
      <c r="E213" s="99" t="s">
        <v>249</v>
      </c>
      <c r="F213" s="248">
        <v>55.82</v>
      </c>
      <c r="G213" s="247">
        <v>0</v>
      </c>
      <c r="H213" s="247">
        <f>F213+G213</f>
        <v>55.82</v>
      </c>
      <c r="I213" s="249"/>
    </row>
    <row r="214" ht="17.1" customHeight="1" spans="1:9">
      <c r="A214" s="246">
        <v>20137</v>
      </c>
      <c r="B214" s="96" t="s">
        <v>111</v>
      </c>
      <c r="C214" s="96" t="s">
        <v>250</v>
      </c>
      <c r="D214" s="96" t="s">
        <v>1</v>
      </c>
      <c r="E214" s="99" t="s">
        <v>251</v>
      </c>
      <c r="F214" s="248">
        <f>SUM(F215:F220)</f>
        <v>0</v>
      </c>
      <c r="G214" s="248">
        <f>SUM(G215:G220)</f>
        <v>0</v>
      </c>
      <c r="H214" s="248">
        <f>SUM(H215:H220)</f>
        <v>0</v>
      </c>
      <c r="I214" s="251"/>
    </row>
    <row r="215" ht="17.1" customHeight="1" spans="1:9">
      <c r="A215" s="246">
        <v>2013701</v>
      </c>
      <c r="B215" s="96" t="s">
        <v>1</v>
      </c>
      <c r="C215" s="96" t="s">
        <v>1</v>
      </c>
      <c r="D215" s="96" t="s">
        <v>113</v>
      </c>
      <c r="E215" s="99" t="s">
        <v>115</v>
      </c>
      <c r="F215" s="248">
        <v>0</v>
      </c>
      <c r="G215" s="247"/>
      <c r="H215" s="247">
        <f t="shared" ref="H215:H220" si="20">F215+G215</f>
        <v>0</v>
      </c>
      <c r="I215" s="249"/>
    </row>
    <row r="216" ht="17.1" customHeight="1" spans="1:9">
      <c r="A216" s="246">
        <v>2013702</v>
      </c>
      <c r="B216" s="96" t="s">
        <v>1</v>
      </c>
      <c r="C216" s="96" t="s">
        <v>1</v>
      </c>
      <c r="D216" s="96" t="s">
        <v>116</v>
      </c>
      <c r="E216" s="99" t="s">
        <v>117</v>
      </c>
      <c r="F216" s="248">
        <v>0</v>
      </c>
      <c r="G216" s="247"/>
      <c r="H216" s="247">
        <f t="shared" si="20"/>
        <v>0</v>
      </c>
      <c r="I216" s="249"/>
    </row>
    <row r="217" ht="17.1" customHeight="1" spans="1:9">
      <c r="A217" s="246">
        <v>2013703</v>
      </c>
      <c r="B217" s="96" t="s">
        <v>1</v>
      </c>
      <c r="C217" s="96" t="s">
        <v>1</v>
      </c>
      <c r="D217" s="96" t="s">
        <v>118</v>
      </c>
      <c r="E217" s="99" t="s">
        <v>119</v>
      </c>
      <c r="F217" s="248">
        <v>0</v>
      </c>
      <c r="G217" s="247"/>
      <c r="H217" s="247">
        <f t="shared" si="20"/>
        <v>0</v>
      </c>
      <c r="I217" s="249"/>
    </row>
    <row r="218" ht="17.1" customHeight="1" spans="1:9">
      <c r="A218" s="246">
        <v>2013704</v>
      </c>
      <c r="B218" s="96" t="s">
        <v>1</v>
      </c>
      <c r="C218" s="96" t="s">
        <v>1</v>
      </c>
      <c r="D218" s="96" t="s">
        <v>120</v>
      </c>
      <c r="E218" s="99" t="s">
        <v>252</v>
      </c>
      <c r="F218" s="248">
        <v>0</v>
      </c>
      <c r="G218" s="247"/>
      <c r="H218" s="247">
        <f t="shared" si="20"/>
        <v>0</v>
      </c>
      <c r="I218" s="249"/>
    </row>
    <row r="219" ht="17.1" customHeight="1" spans="1:9">
      <c r="A219" s="246">
        <v>2013750</v>
      </c>
      <c r="B219" s="96" t="s">
        <v>1</v>
      </c>
      <c r="C219" s="96" t="s">
        <v>1</v>
      </c>
      <c r="D219" s="96" t="s">
        <v>132</v>
      </c>
      <c r="E219" s="99" t="s">
        <v>133</v>
      </c>
      <c r="F219" s="248">
        <v>0</v>
      </c>
      <c r="G219" s="247"/>
      <c r="H219" s="247">
        <f t="shared" si="20"/>
        <v>0</v>
      </c>
      <c r="I219" s="249"/>
    </row>
    <row r="220" ht="17.1" customHeight="1" spans="1:9">
      <c r="A220" s="246">
        <v>2013799</v>
      </c>
      <c r="B220" s="96" t="s">
        <v>1</v>
      </c>
      <c r="C220" s="96" t="s">
        <v>1</v>
      </c>
      <c r="D220" s="96" t="s">
        <v>134</v>
      </c>
      <c r="E220" s="99" t="s">
        <v>253</v>
      </c>
      <c r="F220" s="248">
        <v>0</v>
      </c>
      <c r="G220" s="247"/>
      <c r="H220" s="247">
        <f t="shared" si="20"/>
        <v>0</v>
      </c>
      <c r="I220" s="249"/>
    </row>
    <row r="221" ht="17.1" customHeight="1" spans="1:9">
      <c r="A221" s="246">
        <v>20138</v>
      </c>
      <c r="B221" s="96" t="s">
        <v>111</v>
      </c>
      <c r="C221" s="96" t="s">
        <v>254</v>
      </c>
      <c r="D221" s="96" t="s">
        <v>1</v>
      </c>
      <c r="E221" s="99" t="s">
        <v>255</v>
      </c>
      <c r="F221" s="248">
        <f>SUM(F222:F235)</f>
        <v>972.8</v>
      </c>
      <c r="G221" s="248">
        <f>SUM(G222:G235)</f>
        <v>15</v>
      </c>
      <c r="H221" s="248">
        <f>SUM(H222:H235)</f>
        <v>987.8</v>
      </c>
      <c r="I221" s="251"/>
    </row>
    <row r="222" ht="17.1" customHeight="1" spans="1:9">
      <c r="A222" s="246">
        <v>2013801</v>
      </c>
      <c r="B222" s="96" t="s">
        <v>1</v>
      </c>
      <c r="C222" s="96" t="s">
        <v>1</v>
      </c>
      <c r="D222" s="96" t="s">
        <v>113</v>
      </c>
      <c r="E222" s="99" t="s">
        <v>115</v>
      </c>
      <c r="F222" s="248">
        <v>644.59</v>
      </c>
      <c r="G222" s="247">
        <v>0</v>
      </c>
      <c r="H222" s="247">
        <f t="shared" ref="H222:H235" si="21">F222+G222</f>
        <v>644.59</v>
      </c>
      <c r="I222" s="249"/>
    </row>
    <row r="223" ht="17.1" customHeight="1" spans="1:9">
      <c r="A223" s="246">
        <v>2013802</v>
      </c>
      <c r="B223" s="96" t="s">
        <v>1</v>
      </c>
      <c r="C223" s="96" t="s">
        <v>1</v>
      </c>
      <c r="D223" s="96" t="s">
        <v>116</v>
      </c>
      <c r="E223" s="99" t="s">
        <v>117</v>
      </c>
      <c r="F223" s="248">
        <v>32.5</v>
      </c>
      <c r="G223" s="247">
        <v>0</v>
      </c>
      <c r="H223" s="247">
        <f t="shared" si="21"/>
        <v>32.5</v>
      </c>
      <c r="I223" s="249"/>
    </row>
    <row r="224" ht="17.1" customHeight="1" spans="1:9">
      <c r="A224" s="246">
        <v>2013803</v>
      </c>
      <c r="B224" s="96" t="s">
        <v>1</v>
      </c>
      <c r="C224" s="96" t="s">
        <v>1</v>
      </c>
      <c r="D224" s="96" t="s">
        <v>118</v>
      </c>
      <c r="E224" s="99" t="s">
        <v>119</v>
      </c>
      <c r="F224" s="248">
        <v>0</v>
      </c>
      <c r="G224" s="247"/>
      <c r="H224" s="247">
        <f t="shared" si="21"/>
        <v>0</v>
      </c>
      <c r="I224" s="249"/>
    </row>
    <row r="225" ht="17.1" customHeight="1" spans="1:9">
      <c r="A225" s="246">
        <v>2013804</v>
      </c>
      <c r="B225" s="96" t="s">
        <v>1</v>
      </c>
      <c r="C225" s="96" t="s">
        <v>1</v>
      </c>
      <c r="D225" s="96" t="s">
        <v>120</v>
      </c>
      <c r="E225" s="99" t="s">
        <v>256</v>
      </c>
      <c r="F225" s="248">
        <v>5</v>
      </c>
      <c r="G225" s="247">
        <v>0</v>
      </c>
      <c r="H225" s="247">
        <f t="shared" si="21"/>
        <v>5</v>
      </c>
      <c r="I225" s="249"/>
    </row>
    <row r="226" ht="17.1" customHeight="1" spans="1:9">
      <c r="A226" s="246">
        <v>2013805</v>
      </c>
      <c r="B226" s="96" t="s">
        <v>1</v>
      </c>
      <c r="C226" s="96" t="s">
        <v>1</v>
      </c>
      <c r="D226" s="96" t="s">
        <v>122</v>
      </c>
      <c r="E226" s="99" t="s">
        <v>257</v>
      </c>
      <c r="F226" s="248">
        <v>0</v>
      </c>
      <c r="G226" s="247">
        <v>5</v>
      </c>
      <c r="H226" s="247">
        <f t="shared" si="21"/>
        <v>5</v>
      </c>
      <c r="I226" s="249"/>
    </row>
    <row r="227" ht="17.1" customHeight="1" spans="1:9">
      <c r="A227" s="246">
        <v>2013808</v>
      </c>
      <c r="B227" s="96" t="s">
        <v>1</v>
      </c>
      <c r="C227" s="96" t="s">
        <v>1</v>
      </c>
      <c r="D227" s="96" t="s">
        <v>128</v>
      </c>
      <c r="E227" s="99" t="s">
        <v>165</v>
      </c>
      <c r="F227" s="248">
        <v>0</v>
      </c>
      <c r="G227" s="247"/>
      <c r="H227" s="247">
        <f t="shared" si="21"/>
        <v>0</v>
      </c>
      <c r="I227" s="249"/>
    </row>
    <row r="228" ht="17.1" customHeight="1" spans="1:9">
      <c r="A228" s="246">
        <v>2013810</v>
      </c>
      <c r="B228" s="96" t="s">
        <v>1</v>
      </c>
      <c r="C228" s="96" t="s">
        <v>1</v>
      </c>
      <c r="D228" s="96" t="s">
        <v>169</v>
      </c>
      <c r="E228" s="99" t="s">
        <v>258</v>
      </c>
      <c r="F228" s="248">
        <v>9</v>
      </c>
      <c r="G228" s="247">
        <v>0</v>
      </c>
      <c r="H228" s="247">
        <f t="shared" si="21"/>
        <v>9</v>
      </c>
      <c r="I228" s="249"/>
    </row>
    <row r="229" ht="17.1" customHeight="1" spans="1:9">
      <c r="A229" s="246">
        <v>2013812</v>
      </c>
      <c r="B229" s="96" t="s">
        <v>1</v>
      </c>
      <c r="C229" s="96" t="s">
        <v>1</v>
      </c>
      <c r="D229" s="96" t="s">
        <v>183</v>
      </c>
      <c r="E229" s="99" t="s">
        <v>259</v>
      </c>
      <c r="F229" s="248">
        <v>0</v>
      </c>
      <c r="G229" s="247">
        <v>5</v>
      </c>
      <c r="H229" s="247">
        <f t="shared" si="21"/>
        <v>5</v>
      </c>
      <c r="I229" s="249"/>
    </row>
    <row r="230" ht="17.1" customHeight="1" spans="1:9">
      <c r="A230" s="246">
        <v>2013813</v>
      </c>
      <c r="B230" s="96" t="s">
        <v>1</v>
      </c>
      <c r="C230" s="96" t="s">
        <v>1</v>
      </c>
      <c r="D230" s="96" t="s">
        <v>191</v>
      </c>
      <c r="E230" s="99" t="s">
        <v>260</v>
      </c>
      <c r="F230" s="248">
        <v>0</v>
      </c>
      <c r="G230" s="247"/>
      <c r="H230" s="247">
        <f t="shared" si="21"/>
        <v>0</v>
      </c>
      <c r="I230" s="249"/>
    </row>
    <row r="231" ht="17.1" customHeight="1" spans="1:9">
      <c r="A231" s="246">
        <v>2013814</v>
      </c>
      <c r="B231" s="96" t="s">
        <v>1</v>
      </c>
      <c r="C231" s="96" t="s">
        <v>1</v>
      </c>
      <c r="D231" s="96" t="s">
        <v>199</v>
      </c>
      <c r="E231" s="99" t="s">
        <v>261</v>
      </c>
      <c r="F231" s="248">
        <v>0</v>
      </c>
      <c r="G231" s="247"/>
      <c r="H231" s="247">
        <f t="shared" si="21"/>
        <v>0</v>
      </c>
      <c r="I231" s="249"/>
    </row>
    <row r="232" ht="17.1" customHeight="1" spans="1:9">
      <c r="A232" s="246">
        <v>2013815</v>
      </c>
      <c r="B232" s="96" t="s">
        <v>1</v>
      </c>
      <c r="C232" s="96" t="s">
        <v>1</v>
      </c>
      <c r="D232" s="96" t="s">
        <v>262</v>
      </c>
      <c r="E232" s="99" t="s">
        <v>263</v>
      </c>
      <c r="F232" s="248">
        <v>0</v>
      </c>
      <c r="G232" s="247"/>
      <c r="H232" s="247">
        <f t="shared" si="21"/>
        <v>0</v>
      </c>
      <c r="I232" s="249"/>
    </row>
    <row r="233" ht="17.1" customHeight="1" spans="1:9">
      <c r="A233" s="246">
        <v>2013816</v>
      </c>
      <c r="B233" s="96" t="s">
        <v>1</v>
      </c>
      <c r="C233" s="96" t="s">
        <v>1</v>
      </c>
      <c r="D233" s="96" t="s">
        <v>264</v>
      </c>
      <c r="E233" s="99" t="s">
        <v>265</v>
      </c>
      <c r="F233" s="248">
        <v>0</v>
      </c>
      <c r="G233" s="247">
        <v>0</v>
      </c>
      <c r="H233" s="247">
        <f t="shared" si="21"/>
        <v>0</v>
      </c>
      <c r="I233" s="249"/>
    </row>
    <row r="234" ht="17.1" customHeight="1" spans="1:9">
      <c r="A234" s="246">
        <v>2013850</v>
      </c>
      <c r="B234" s="96" t="s">
        <v>1</v>
      </c>
      <c r="C234" s="96" t="s">
        <v>1</v>
      </c>
      <c r="D234" s="96" t="s">
        <v>132</v>
      </c>
      <c r="E234" s="99" t="s">
        <v>133</v>
      </c>
      <c r="F234" s="248">
        <v>241.31</v>
      </c>
      <c r="G234" s="247">
        <v>0</v>
      </c>
      <c r="H234" s="247">
        <f t="shared" si="21"/>
        <v>241.31</v>
      </c>
      <c r="I234" s="249"/>
    </row>
    <row r="235" ht="17.1" customHeight="1" spans="1:9">
      <c r="A235" s="246">
        <v>2013899</v>
      </c>
      <c r="B235" s="96" t="s">
        <v>1</v>
      </c>
      <c r="C235" s="96" t="s">
        <v>1</v>
      </c>
      <c r="D235" s="96" t="s">
        <v>134</v>
      </c>
      <c r="E235" s="99" t="s">
        <v>266</v>
      </c>
      <c r="F235" s="248">
        <v>40.4</v>
      </c>
      <c r="G235" s="247">
        <v>5</v>
      </c>
      <c r="H235" s="247">
        <f t="shared" si="21"/>
        <v>45.4</v>
      </c>
      <c r="I235" s="249"/>
    </row>
    <row r="236" ht="17.1" customHeight="1" spans="1:9">
      <c r="A236" s="252">
        <v>20139</v>
      </c>
      <c r="B236" s="96" t="s">
        <v>111</v>
      </c>
      <c r="C236" s="96" t="s">
        <v>267</v>
      </c>
      <c r="D236" s="96" t="s">
        <v>1</v>
      </c>
      <c r="E236" s="112" t="s">
        <v>268</v>
      </c>
      <c r="F236" s="248">
        <f>SUM(F237:F242)</f>
        <v>1249.13</v>
      </c>
      <c r="G236" s="248">
        <f>SUM(G237:G242)</f>
        <v>25</v>
      </c>
      <c r="H236" s="248">
        <f>SUM(H237:H242)</f>
        <v>1274.13</v>
      </c>
      <c r="I236" s="251"/>
    </row>
    <row r="237" ht="17.1" customHeight="1" spans="1:9">
      <c r="A237" s="246">
        <v>2013901</v>
      </c>
      <c r="B237" s="253" t="s">
        <v>1</v>
      </c>
      <c r="C237" s="96" t="s">
        <v>1</v>
      </c>
      <c r="D237" s="96" t="s">
        <v>113</v>
      </c>
      <c r="E237" s="254" t="s">
        <v>115</v>
      </c>
      <c r="F237" s="248">
        <v>0</v>
      </c>
      <c r="G237" s="247"/>
      <c r="H237" s="247">
        <f t="shared" ref="H237:H242" si="22">F237+G237</f>
        <v>0</v>
      </c>
      <c r="I237" s="249"/>
    </row>
    <row r="238" ht="17.1" customHeight="1" spans="1:9">
      <c r="A238" s="246">
        <v>2013902</v>
      </c>
      <c r="B238" s="96" t="s">
        <v>1</v>
      </c>
      <c r="C238" s="96" t="s">
        <v>1</v>
      </c>
      <c r="D238" s="96" t="s">
        <v>116</v>
      </c>
      <c r="E238" s="254" t="s">
        <v>117</v>
      </c>
      <c r="F238" s="248">
        <v>0</v>
      </c>
      <c r="G238" s="247"/>
      <c r="H238" s="247">
        <f t="shared" si="22"/>
        <v>0</v>
      </c>
      <c r="I238" s="249"/>
    </row>
    <row r="239" s="187" customFormat="1" ht="17.1" customHeight="1" spans="1:9">
      <c r="A239" s="246">
        <v>2013903</v>
      </c>
      <c r="B239" s="96" t="s">
        <v>1</v>
      </c>
      <c r="C239" s="96" t="s">
        <v>1</v>
      </c>
      <c r="D239" s="96" t="s">
        <v>118</v>
      </c>
      <c r="E239" s="254" t="s">
        <v>119</v>
      </c>
      <c r="F239" s="248">
        <v>0</v>
      </c>
      <c r="G239" s="247"/>
      <c r="H239" s="247">
        <f t="shared" si="22"/>
        <v>0</v>
      </c>
      <c r="I239" s="249"/>
    </row>
    <row r="240" ht="17.1" customHeight="1" spans="1:9">
      <c r="A240" s="246">
        <v>2013904</v>
      </c>
      <c r="B240" s="96" t="s">
        <v>1</v>
      </c>
      <c r="C240" s="96" t="s">
        <v>1</v>
      </c>
      <c r="D240" s="96" t="s">
        <v>120</v>
      </c>
      <c r="E240" s="254" t="s">
        <v>230</v>
      </c>
      <c r="F240" s="248">
        <v>1249.13</v>
      </c>
      <c r="G240" s="247">
        <v>25</v>
      </c>
      <c r="H240" s="247">
        <f t="shared" si="22"/>
        <v>1274.13</v>
      </c>
      <c r="I240" s="249"/>
    </row>
    <row r="241" ht="17.1" customHeight="1" spans="1:9">
      <c r="A241" s="246">
        <v>2013950</v>
      </c>
      <c r="B241" s="96" t="s">
        <v>1</v>
      </c>
      <c r="C241" s="96" t="s">
        <v>1</v>
      </c>
      <c r="D241" s="96" t="s">
        <v>132</v>
      </c>
      <c r="E241" s="254" t="s">
        <v>133</v>
      </c>
      <c r="F241" s="248">
        <v>0</v>
      </c>
      <c r="G241" s="247"/>
      <c r="H241" s="247">
        <f t="shared" si="22"/>
        <v>0</v>
      </c>
      <c r="I241" s="249"/>
    </row>
    <row r="242" ht="17.1" customHeight="1" spans="1:9">
      <c r="A242" s="246">
        <v>2013999</v>
      </c>
      <c r="B242" s="96" t="s">
        <v>1</v>
      </c>
      <c r="C242" s="96" t="s">
        <v>1</v>
      </c>
      <c r="D242" s="96" t="s">
        <v>134</v>
      </c>
      <c r="E242" s="254" t="s">
        <v>269</v>
      </c>
      <c r="F242" s="248">
        <v>0</v>
      </c>
      <c r="G242" s="247"/>
      <c r="H242" s="247">
        <f t="shared" si="22"/>
        <v>0</v>
      </c>
      <c r="I242" s="249"/>
    </row>
    <row r="243" ht="17.1" customHeight="1" spans="1:9">
      <c r="A243" s="252">
        <v>20140</v>
      </c>
      <c r="B243" s="96" t="s">
        <v>111</v>
      </c>
      <c r="C243" s="96" t="s">
        <v>270</v>
      </c>
      <c r="D243" s="96" t="s">
        <v>1</v>
      </c>
      <c r="E243" s="112" t="s">
        <v>271</v>
      </c>
      <c r="F243" s="248">
        <f>SUM(F244:F249)</f>
        <v>453.25</v>
      </c>
      <c r="G243" s="248">
        <f>SUM(G244:G249)</f>
        <v>0.72999999999999</v>
      </c>
      <c r="H243" s="248">
        <f>SUM(H244:H249)</f>
        <v>453.98</v>
      </c>
      <c r="I243" s="251"/>
    </row>
    <row r="244" ht="17.1" customHeight="1" spans="1:9">
      <c r="A244" s="246">
        <v>2014001</v>
      </c>
      <c r="B244" s="96" t="s">
        <v>1</v>
      </c>
      <c r="C244" s="96" t="s">
        <v>1</v>
      </c>
      <c r="D244" s="96" t="s">
        <v>113</v>
      </c>
      <c r="E244" s="254" t="s">
        <v>115</v>
      </c>
      <c r="F244" s="248">
        <v>87.04</v>
      </c>
      <c r="G244" s="247">
        <v>0</v>
      </c>
      <c r="H244" s="247">
        <f t="shared" ref="H244:H249" si="23">F244+G244</f>
        <v>87.04</v>
      </c>
      <c r="I244" s="249"/>
    </row>
    <row r="245" ht="17.1" customHeight="1" spans="1:9">
      <c r="A245" s="246">
        <v>2014002</v>
      </c>
      <c r="B245" s="96" t="s">
        <v>1</v>
      </c>
      <c r="C245" s="96" t="s">
        <v>1</v>
      </c>
      <c r="D245" s="96" t="s">
        <v>116</v>
      </c>
      <c r="E245" s="254" t="s">
        <v>117</v>
      </c>
      <c r="F245" s="248">
        <v>42.45</v>
      </c>
      <c r="G245" s="247">
        <v>0.75</v>
      </c>
      <c r="H245" s="247">
        <f t="shared" si="23"/>
        <v>43.2</v>
      </c>
      <c r="I245" s="249"/>
    </row>
    <row r="246" ht="17.1" customHeight="1" spans="1:9">
      <c r="A246" s="246">
        <v>2014003</v>
      </c>
      <c r="B246" s="96" t="s">
        <v>1</v>
      </c>
      <c r="C246" s="96" t="s">
        <v>1</v>
      </c>
      <c r="D246" s="96" t="s">
        <v>118</v>
      </c>
      <c r="E246" s="254" t="s">
        <v>119</v>
      </c>
      <c r="F246" s="248">
        <v>0</v>
      </c>
      <c r="G246" s="247"/>
      <c r="H246" s="247">
        <f t="shared" si="23"/>
        <v>0</v>
      </c>
      <c r="I246" s="249"/>
    </row>
    <row r="247" ht="17.1" customHeight="1" spans="1:9">
      <c r="A247" s="246">
        <v>2014004</v>
      </c>
      <c r="B247" s="96" t="s">
        <v>1</v>
      </c>
      <c r="C247" s="96" t="s">
        <v>1</v>
      </c>
      <c r="D247" s="96" t="s">
        <v>120</v>
      </c>
      <c r="E247" s="254" t="s">
        <v>272</v>
      </c>
      <c r="F247" s="248">
        <v>130.02</v>
      </c>
      <c r="G247" s="247">
        <v>-0.0200000000000102</v>
      </c>
      <c r="H247" s="247">
        <f t="shared" si="23"/>
        <v>130</v>
      </c>
      <c r="I247" s="249"/>
    </row>
    <row r="248" ht="17.1" customHeight="1" spans="1:9">
      <c r="A248" s="246">
        <v>2014050</v>
      </c>
      <c r="B248" s="96"/>
      <c r="C248" s="96"/>
      <c r="D248" s="96">
        <v>50</v>
      </c>
      <c r="E248" s="255" t="s">
        <v>133</v>
      </c>
      <c r="F248" s="248">
        <v>193.74</v>
      </c>
      <c r="G248" s="247">
        <v>0</v>
      </c>
      <c r="H248" s="247">
        <f t="shared" si="23"/>
        <v>193.74</v>
      </c>
      <c r="I248" s="249"/>
    </row>
    <row r="249" ht="17.1" customHeight="1" spans="1:9">
      <c r="A249" s="246">
        <v>2014099</v>
      </c>
      <c r="B249" s="96" t="s">
        <v>1</v>
      </c>
      <c r="C249" s="96" t="s">
        <v>1</v>
      </c>
      <c r="D249" s="96" t="s">
        <v>134</v>
      </c>
      <c r="E249" s="254" t="s">
        <v>273</v>
      </c>
      <c r="F249" s="248">
        <v>0</v>
      </c>
      <c r="G249" s="247"/>
      <c r="H249" s="247">
        <f t="shared" si="23"/>
        <v>0</v>
      </c>
      <c r="I249" s="249"/>
    </row>
    <row r="250" ht="17.1" customHeight="1" spans="1:9">
      <c r="A250" s="246">
        <v>20199</v>
      </c>
      <c r="B250" s="96" t="s">
        <v>111</v>
      </c>
      <c r="C250" s="96" t="s">
        <v>134</v>
      </c>
      <c r="D250" s="96" t="s">
        <v>1</v>
      </c>
      <c r="E250" s="99" t="s">
        <v>274</v>
      </c>
      <c r="F250" s="248">
        <f>SUM(F251:F252)</f>
        <v>4510.45</v>
      </c>
      <c r="G250" s="248">
        <f>SUM(G251:G252)</f>
        <v>9664.29</v>
      </c>
      <c r="H250" s="248">
        <f>SUM(H251:H252)</f>
        <v>14174.74</v>
      </c>
      <c r="I250" s="251"/>
    </row>
    <row r="251" ht="17.1" customHeight="1" spans="1:9">
      <c r="A251" s="246">
        <v>2019901</v>
      </c>
      <c r="B251" s="96" t="s">
        <v>1</v>
      </c>
      <c r="C251" s="96" t="s">
        <v>1</v>
      </c>
      <c r="D251" s="96" t="s">
        <v>113</v>
      </c>
      <c r="E251" s="99" t="s">
        <v>275</v>
      </c>
      <c r="F251" s="248">
        <v>0</v>
      </c>
      <c r="G251" s="247"/>
      <c r="H251" s="247">
        <f>F251+G251</f>
        <v>0</v>
      </c>
      <c r="I251" s="249"/>
    </row>
    <row r="252" ht="17.1" customHeight="1" spans="1:9">
      <c r="A252" s="246">
        <v>2019999</v>
      </c>
      <c r="B252" s="96" t="s">
        <v>1</v>
      </c>
      <c r="C252" s="96" t="s">
        <v>1</v>
      </c>
      <c r="D252" s="96" t="s">
        <v>134</v>
      </c>
      <c r="E252" s="99" t="s">
        <v>274</v>
      </c>
      <c r="F252" s="248">
        <v>4510.45</v>
      </c>
      <c r="G252" s="247">
        <f>6699.29+3000+16-51</f>
        <v>9664.29</v>
      </c>
      <c r="H252" s="247">
        <f>F252+G252</f>
        <v>14174.74</v>
      </c>
      <c r="I252" s="249"/>
    </row>
    <row r="253" ht="17.1" customHeight="1" spans="1:9">
      <c r="A253" s="246">
        <v>202</v>
      </c>
      <c r="B253" s="96" t="s">
        <v>276</v>
      </c>
      <c r="C253" s="96" t="s">
        <v>1</v>
      </c>
      <c r="D253" s="96" t="s">
        <v>1</v>
      </c>
      <c r="E253" s="99" t="s">
        <v>277</v>
      </c>
      <c r="F253" s="248">
        <f>F254+F261+F264+F267+F273+F278+F280+F285+F291</f>
        <v>0</v>
      </c>
      <c r="G253" s="248">
        <f>G254+G261+G264+G267+G273+G278+G280+G285+G291</f>
        <v>0</v>
      </c>
      <c r="H253" s="248">
        <f>H254+H261+H264+H267+H273+H278+H280+H285+H291</f>
        <v>0</v>
      </c>
      <c r="I253" s="251"/>
    </row>
    <row r="254" ht="17.1" customHeight="1" spans="1:9">
      <c r="A254" s="246">
        <v>20201</v>
      </c>
      <c r="B254" s="96" t="s">
        <v>276</v>
      </c>
      <c r="C254" s="96" t="s">
        <v>113</v>
      </c>
      <c r="D254" s="96" t="s">
        <v>1</v>
      </c>
      <c r="E254" s="99" t="s">
        <v>278</v>
      </c>
      <c r="F254" s="248">
        <f>SUM(F255:F260)</f>
        <v>0</v>
      </c>
      <c r="G254" s="248">
        <f>SUM(G255:G260)</f>
        <v>0</v>
      </c>
      <c r="H254" s="248">
        <f>SUM(H255:H260)</f>
        <v>0</v>
      </c>
      <c r="I254" s="251"/>
    </row>
    <row r="255" ht="17.1" customHeight="1" spans="1:9">
      <c r="A255" s="246">
        <v>2020101</v>
      </c>
      <c r="B255" s="96" t="s">
        <v>1</v>
      </c>
      <c r="C255" s="96" t="s">
        <v>1</v>
      </c>
      <c r="D255" s="96" t="s">
        <v>113</v>
      </c>
      <c r="E255" s="99" t="s">
        <v>115</v>
      </c>
      <c r="F255" s="248">
        <v>0</v>
      </c>
      <c r="G255" s="247"/>
      <c r="H255" s="247">
        <f t="shared" ref="H255:H260" si="24">F255+G255</f>
        <v>0</v>
      </c>
      <c r="I255" s="249"/>
    </row>
    <row r="256" ht="17.1" customHeight="1" spans="1:9">
      <c r="A256" s="246">
        <v>2020102</v>
      </c>
      <c r="B256" s="96" t="s">
        <v>1</v>
      </c>
      <c r="C256" s="96" t="s">
        <v>1</v>
      </c>
      <c r="D256" s="96" t="s">
        <v>116</v>
      </c>
      <c r="E256" s="99" t="s">
        <v>117</v>
      </c>
      <c r="F256" s="248">
        <v>0</v>
      </c>
      <c r="G256" s="247"/>
      <c r="H256" s="247">
        <f t="shared" si="24"/>
        <v>0</v>
      </c>
      <c r="I256" s="249"/>
    </row>
    <row r="257" ht="17.1" customHeight="1" spans="1:9">
      <c r="A257" s="246">
        <v>2020103</v>
      </c>
      <c r="B257" s="96" t="s">
        <v>1</v>
      </c>
      <c r="C257" s="96" t="s">
        <v>1</v>
      </c>
      <c r="D257" s="96" t="s">
        <v>118</v>
      </c>
      <c r="E257" s="99" t="s">
        <v>119</v>
      </c>
      <c r="F257" s="248">
        <v>0</v>
      </c>
      <c r="G257" s="247"/>
      <c r="H257" s="247">
        <f t="shared" si="24"/>
        <v>0</v>
      </c>
      <c r="I257" s="249"/>
    </row>
    <row r="258" ht="17.1" customHeight="1" spans="1:9">
      <c r="A258" s="246">
        <v>2020104</v>
      </c>
      <c r="B258" s="96" t="s">
        <v>1</v>
      </c>
      <c r="C258" s="96" t="s">
        <v>1</v>
      </c>
      <c r="D258" s="96" t="s">
        <v>120</v>
      </c>
      <c r="E258" s="99" t="s">
        <v>230</v>
      </c>
      <c r="F258" s="248">
        <v>0</v>
      </c>
      <c r="G258" s="247"/>
      <c r="H258" s="247">
        <f t="shared" si="24"/>
        <v>0</v>
      </c>
      <c r="I258" s="249"/>
    </row>
    <row r="259" ht="17.1" customHeight="1" spans="1:9">
      <c r="A259" s="246">
        <v>2020150</v>
      </c>
      <c r="B259" s="96" t="s">
        <v>1</v>
      </c>
      <c r="C259" s="96" t="s">
        <v>1</v>
      </c>
      <c r="D259" s="96" t="s">
        <v>132</v>
      </c>
      <c r="E259" s="99" t="s">
        <v>133</v>
      </c>
      <c r="F259" s="248">
        <v>0</v>
      </c>
      <c r="G259" s="247"/>
      <c r="H259" s="247">
        <f t="shared" si="24"/>
        <v>0</v>
      </c>
      <c r="I259" s="249"/>
    </row>
    <row r="260" ht="17.1" customHeight="1" spans="1:9">
      <c r="A260" s="246">
        <v>2020199</v>
      </c>
      <c r="B260" s="96" t="s">
        <v>1</v>
      </c>
      <c r="C260" s="96" t="s">
        <v>1</v>
      </c>
      <c r="D260" s="96" t="s">
        <v>134</v>
      </c>
      <c r="E260" s="99" t="s">
        <v>279</v>
      </c>
      <c r="F260" s="248">
        <v>0</v>
      </c>
      <c r="G260" s="247"/>
      <c r="H260" s="247">
        <f t="shared" si="24"/>
        <v>0</v>
      </c>
      <c r="I260" s="249"/>
    </row>
    <row r="261" ht="17.1" customHeight="1" spans="1:9">
      <c r="A261" s="246">
        <v>20202</v>
      </c>
      <c r="B261" s="96" t="s">
        <v>276</v>
      </c>
      <c r="C261" s="96" t="s">
        <v>116</v>
      </c>
      <c r="D261" s="96" t="s">
        <v>1</v>
      </c>
      <c r="E261" s="99" t="s">
        <v>280</v>
      </c>
      <c r="F261" s="248">
        <f>SUM(F262:F263)</f>
        <v>0</v>
      </c>
      <c r="G261" s="248">
        <f>SUM(G262:G263)</f>
        <v>0</v>
      </c>
      <c r="H261" s="248">
        <f>SUM(H262:H263)</f>
        <v>0</v>
      </c>
      <c r="I261" s="251"/>
    </row>
    <row r="262" ht="17.1" customHeight="1" spans="1:9">
      <c r="A262" s="246">
        <v>2020201</v>
      </c>
      <c r="B262" s="96" t="s">
        <v>1</v>
      </c>
      <c r="C262" s="96" t="s">
        <v>1</v>
      </c>
      <c r="D262" s="96" t="s">
        <v>113</v>
      </c>
      <c r="E262" s="99" t="s">
        <v>281</v>
      </c>
      <c r="F262" s="248">
        <v>0</v>
      </c>
      <c r="G262" s="247"/>
      <c r="H262" s="247">
        <f>F262+G262</f>
        <v>0</v>
      </c>
      <c r="I262" s="249"/>
    </row>
    <row r="263" ht="17.1" customHeight="1" spans="1:9">
      <c r="A263" s="246">
        <v>2020202</v>
      </c>
      <c r="B263" s="96" t="s">
        <v>1</v>
      </c>
      <c r="C263" s="96" t="s">
        <v>1</v>
      </c>
      <c r="D263" s="96" t="s">
        <v>116</v>
      </c>
      <c r="E263" s="99" t="s">
        <v>282</v>
      </c>
      <c r="F263" s="248">
        <v>0</v>
      </c>
      <c r="G263" s="247"/>
      <c r="H263" s="247">
        <f>F263+G263</f>
        <v>0</v>
      </c>
      <c r="I263" s="249"/>
    </row>
    <row r="264" ht="17.1" customHeight="1" spans="1:9">
      <c r="A264" s="246">
        <v>20203</v>
      </c>
      <c r="B264" s="96" t="s">
        <v>276</v>
      </c>
      <c r="C264" s="96" t="s">
        <v>118</v>
      </c>
      <c r="D264" s="96" t="s">
        <v>1</v>
      </c>
      <c r="E264" s="99" t="s">
        <v>283</v>
      </c>
      <c r="F264" s="248">
        <f>SUM(F265:F266)</f>
        <v>0</v>
      </c>
      <c r="G264" s="248">
        <f>SUM(G265:G266)</f>
        <v>0</v>
      </c>
      <c r="H264" s="248">
        <f>SUM(H265:H266)</f>
        <v>0</v>
      </c>
      <c r="I264" s="251"/>
    </row>
    <row r="265" ht="17.1" customHeight="1" spans="1:9">
      <c r="A265" s="246">
        <v>2020304</v>
      </c>
      <c r="B265" s="96" t="s">
        <v>1</v>
      </c>
      <c r="C265" s="96" t="s">
        <v>1</v>
      </c>
      <c r="D265" s="96" t="s">
        <v>120</v>
      </c>
      <c r="E265" s="99" t="s">
        <v>284</v>
      </c>
      <c r="F265" s="248">
        <v>0</v>
      </c>
      <c r="G265" s="247"/>
      <c r="H265" s="247">
        <f>F265+G265</f>
        <v>0</v>
      </c>
      <c r="I265" s="249"/>
    </row>
    <row r="266" ht="17.1" customHeight="1" spans="1:9">
      <c r="A266" s="246">
        <v>2020306</v>
      </c>
      <c r="B266" s="96" t="s">
        <v>1</v>
      </c>
      <c r="C266" s="96" t="s">
        <v>1</v>
      </c>
      <c r="D266" s="96" t="s">
        <v>124</v>
      </c>
      <c r="E266" s="99" t="s">
        <v>283</v>
      </c>
      <c r="F266" s="248">
        <v>0</v>
      </c>
      <c r="G266" s="247"/>
      <c r="H266" s="247">
        <f>F266+G266</f>
        <v>0</v>
      </c>
      <c r="I266" s="249"/>
    </row>
    <row r="267" ht="17.1" customHeight="1" spans="1:9">
      <c r="A267" s="246">
        <v>20204</v>
      </c>
      <c r="B267" s="96" t="s">
        <v>276</v>
      </c>
      <c r="C267" s="96" t="s">
        <v>120</v>
      </c>
      <c r="D267" s="96" t="s">
        <v>1</v>
      </c>
      <c r="E267" s="99" t="s">
        <v>285</v>
      </c>
      <c r="F267" s="248">
        <f>SUM(F268:F272)</f>
        <v>0</v>
      </c>
      <c r="G267" s="248">
        <f>SUM(G268:G272)</f>
        <v>0</v>
      </c>
      <c r="H267" s="248">
        <f>SUM(H268:H272)</f>
        <v>0</v>
      </c>
      <c r="I267" s="251"/>
    </row>
    <row r="268" ht="17.1" customHeight="1" spans="1:9">
      <c r="A268" s="246">
        <v>2020401</v>
      </c>
      <c r="B268" s="96" t="s">
        <v>1</v>
      </c>
      <c r="C268" s="96" t="s">
        <v>1</v>
      </c>
      <c r="D268" s="96" t="s">
        <v>113</v>
      </c>
      <c r="E268" s="99" t="s">
        <v>286</v>
      </c>
      <c r="F268" s="248">
        <v>0</v>
      </c>
      <c r="G268" s="247"/>
      <c r="H268" s="247">
        <f>F268+G268</f>
        <v>0</v>
      </c>
      <c r="I268" s="249"/>
    </row>
    <row r="269" ht="17.1" customHeight="1" spans="1:9">
      <c r="A269" s="246">
        <v>2020402</v>
      </c>
      <c r="B269" s="96" t="s">
        <v>1</v>
      </c>
      <c r="C269" s="96" t="s">
        <v>1</v>
      </c>
      <c r="D269" s="96" t="s">
        <v>116</v>
      </c>
      <c r="E269" s="99" t="s">
        <v>287</v>
      </c>
      <c r="F269" s="248">
        <v>0</v>
      </c>
      <c r="G269" s="247"/>
      <c r="H269" s="247">
        <f>F269+G269</f>
        <v>0</v>
      </c>
      <c r="I269" s="249"/>
    </row>
    <row r="270" ht="17.1" customHeight="1" spans="1:9">
      <c r="A270" s="246">
        <v>2020403</v>
      </c>
      <c r="B270" s="96" t="s">
        <v>1</v>
      </c>
      <c r="C270" s="96" t="s">
        <v>1</v>
      </c>
      <c r="D270" s="96" t="s">
        <v>118</v>
      </c>
      <c r="E270" s="99" t="s">
        <v>288</v>
      </c>
      <c r="F270" s="248">
        <v>0</v>
      </c>
      <c r="G270" s="247"/>
      <c r="H270" s="247">
        <f>F270+G270</f>
        <v>0</v>
      </c>
      <c r="I270" s="249"/>
    </row>
    <row r="271" ht="17.1" customHeight="1" spans="1:9">
      <c r="A271" s="246">
        <v>2020404</v>
      </c>
      <c r="B271" s="96" t="s">
        <v>1</v>
      </c>
      <c r="C271" s="96" t="s">
        <v>1</v>
      </c>
      <c r="D271" s="96" t="s">
        <v>120</v>
      </c>
      <c r="E271" s="99" t="s">
        <v>289</v>
      </c>
      <c r="F271" s="248">
        <v>0</v>
      </c>
      <c r="G271" s="247"/>
      <c r="H271" s="247">
        <f>F271+G271</f>
        <v>0</v>
      </c>
      <c r="I271" s="249"/>
    </row>
    <row r="272" ht="17.1" customHeight="1" spans="1:9">
      <c r="A272" s="246">
        <v>2020499</v>
      </c>
      <c r="B272" s="96" t="s">
        <v>1</v>
      </c>
      <c r="C272" s="96" t="s">
        <v>1</v>
      </c>
      <c r="D272" s="96" t="s">
        <v>134</v>
      </c>
      <c r="E272" s="99" t="s">
        <v>290</v>
      </c>
      <c r="F272" s="248">
        <v>0</v>
      </c>
      <c r="G272" s="247"/>
      <c r="H272" s="247">
        <f>F272+G272</f>
        <v>0</v>
      </c>
      <c r="I272" s="249"/>
    </row>
    <row r="273" ht="17.1" customHeight="1" spans="1:9">
      <c r="A273" s="246">
        <v>20205</v>
      </c>
      <c r="B273" s="96" t="s">
        <v>276</v>
      </c>
      <c r="C273" s="96" t="s">
        <v>122</v>
      </c>
      <c r="D273" s="96" t="s">
        <v>1</v>
      </c>
      <c r="E273" s="99" t="s">
        <v>291</v>
      </c>
      <c r="F273" s="248">
        <f>SUM(F274:F277)</f>
        <v>0</v>
      </c>
      <c r="G273" s="248">
        <f>SUM(G274:G277)</f>
        <v>0</v>
      </c>
      <c r="H273" s="248">
        <f>SUM(H274:H277)</f>
        <v>0</v>
      </c>
      <c r="I273" s="251"/>
    </row>
    <row r="274" ht="17.1" customHeight="1" spans="1:9">
      <c r="A274" s="246">
        <v>2020503</v>
      </c>
      <c r="B274" s="96" t="s">
        <v>1</v>
      </c>
      <c r="C274" s="96" t="s">
        <v>1</v>
      </c>
      <c r="D274" s="96" t="s">
        <v>118</v>
      </c>
      <c r="E274" s="99" t="s">
        <v>292</v>
      </c>
      <c r="F274" s="248">
        <v>0</v>
      </c>
      <c r="G274" s="247"/>
      <c r="H274" s="247">
        <f>F274+G274</f>
        <v>0</v>
      </c>
      <c r="I274" s="249"/>
    </row>
    <row r="275" ht="17.1" customHeight="1" spans="1:9">
      <c r="A275" s="246">
        <v>2020504</v>
      </c>
      <c r="B275" s="96" t="s">
        <v>1</v>
      </c>
      <c r="C275" s="96" t="s">
        <v>1</v>
      </c>
      <c r="D275" s="96" t="s">
        <v>120</v>
      </c>
      <c r="E275" s="99" t="s">
        <v>293</v>
      </c>
      <c r="F275" s="248">
        <v>0</v>
      </c>
      <c r="G275" s="247"/>
      <c r="H275" s="247">
        <f>F275+G275</f>
        <v>0</v>
      </c>
      <c r="I275" s="249"/>
    </row>
    <row r="276" ht="17.1" customHeight="1" spans="1:9">
      <c r="A276" s="246">
        <v>2020505</v>
      </c>
      <c r="B276" s="96" t="s">
        <v>1</v>
      </c>
      <c r="C276" s="96" t="s">
        <v>1</v>
      </c>
      <c r="D276" s="96" t="s">
        <v>122</v>
      </c>
      <c r="E276" s="99" t="s">
        <v>294</v>
      </c>
      <c r="F276" s="248">
        <v>0</v>
      </c>
      <c r="G276" s="247"/>
      <c r="H276" s="247">
        <f>F276+G276</f>
        <v>0</v>
      </c>
      <c r="I276" s="249"/>
    </row>
    <row r="277" ht="17.1" customHeight="1" spans="1:9">
      <c r="A277" s="246">
        <v>2020599</v>
      </c>
      <c r="B277" s="96" t="s">
        <v>1</v>
      </c>
      <c r="C277" s="96" t="s">
        <v>1</v>
      </c>
      <c r="D277" s="96" t="s">
        <v>134</v>
      </c>
      <c r="E277" s="99" t="s">
        <v>295</v>
      </c>
      <c r="F277" s="248">
        <v>0</v>
      </c>
      <c r="G277" s="247"/>
      <c r="H277" s="247">
        <f>F277+G277</f>
        <v>0</v>
      </c>
      <c r="I277" s="249"/>
    </row>
    <row r="278" ht="17.1" customHeight="1" spans="1:9">
      <c r="A278" s="246">
        <v>20206</v>
      </c>
      <c r="B278" s="96" t="s">
        <v>276</v>
      </c>
      <c r="C278" s="96" t="s">
        <v>124</v>
      </c>
      <c r="D278" s="96" t="s">
        <v>1</v>
      </c>
      <c r="E278" s="99" t="s">
        <v>296</v>
      </c>
      <c r="F278" s="248">
        <f>SUM(F279)</f>
        <v>0</v>
      </c>
      <c r="G278" s="248">
        <f>SUM(G279)</f>
        <v>0</v>
      </c>
      <c r="H278" s="248">
        <f>SUM(H279)</f>
        <v>0</v>
      </c>
      <c r="I278" s="251"/>
    </row>
    <row r="279" ht="17.1" customHeight="1" spans="1:9">
      <c r="A279" s="246">
        <v>2020601</v>
      </c>
      <c r="B279" s="96" t="s">
        <v>1</v>
      </c>
      <c r="C279" s="96" t="s">
        <v>1</v>
      </c>
      <c r="D279" s="96" t="s">
        <v>113</v>
      </c>
      <c r="E279" s="99" t="s">
        <v>296</v>
      </c>
      <c r="F279" s="248">
        <v>0</v>
      </c>
      <c r="G279" s="247"/>
      <c r="H279" s="247">
        <f>F279+G279</f>
        <v>0</v>
      </c>
      <c r="I279" s="249"/>
    </row>
    <row r="280" ht="17.1" customHeight="1" spans="1:9">
      <c r="A280" s="246">
        <v>20207</v>
      </c>
      <c r="B280" s="96" t="s">
        <v>276</v>
      </c>
      <c r="C280" s="96" t="s">
        <v>126</v>
      </c>
      <c r="D280" s="96" t="s">
        <v>1</v>
      </c>
      <c r="E280" s="99" t="s">
        <v>297</v>
      </c>
      <c r="F280" s="248">
        <f>SUM(F281:F284)</f>
        <v>0</v>
      </c>
      <c r="G280" s="248">
        <f>SUM(G281:G284)</f>
        <v>0</v>
      </c>
      <c r="H280" s="248">
        <f>SUM(H281:H284)</f>
        <v>0</v>
      </c>
      <c r="I280" s="251"/>
    </row>
    <row r="281" ht="17.1" customHeight="1" spans="1:9">
      <c r="A281" s="246">
        <v>2020701</v>
      </c>
      <c r="B281" s="96" t="s">
        <v>1</v>
      </c>
      <c r="C281" s="96" t="s">
        <v>1</v>
      </c>
      <c r="D281" s="96" t="s">
        <v>113</v>
      </c>
      <c r="E281" s="99" t="s">
        <v>298</v>
      </c>
      <c r="F281" s="248">
        <v>0</v>
      </c>
      <c r="G281" s="247"/>
      <c r="H281" s="247">
        <f>F281+G281</f>
        <v>0</v>
      </c>
      <c r="I281" s="249"/>
    </row>
    <row r="282" ht="17.1" customHeight="1" spans="1:9">
      <c r="A282" s="246">
        <v>2020702</v>
      </c>
      <c r="B282" s="96" t="s">
        <v>1</v>
      </c>
      <c r="C282" s="96" t="s">
        <v>1</v>
      </c>
      <c r="D282" s="96" t="s">
        <v>116</v>
      </c>
      <c r="E282" s="99" t="s">
        <v>299</v>
      </c>
      <c r="F282" s="248">
        <v>0</v>
      </c>
      <c r="G282" s="247"/>
      <c r="H282" s="247">
        <f>F282+G282</f>
        <v>0</v>
      </c>
      <c r="I282" s="249"/>
    </row>
    <row r="283" ht="17.1" customHeight="1" spans="1:9">
      <c r="A283" s="246">
        <v>2020703</v>
      </c>
      <c r="B283" s="96" t="s">
        <v>1</v>
      </c>
      <c r="C283" s="96" t="s">
        <v>1</v>
      </c>
      <c r="D283" s="96" t="s">
        <v>118</v>
      </c>
      <c r="E283" s="99" t="s">
        <v>300</v>
      </c>
      <c r="F283" s="248">
        <v>0</v>
      </c>
      <c r="G283" s="247"/>
      <c r="H283" s="247">
        <f>F283+G283</f>
        <v>0</v>
      </c>
      <c r="I283" s="249"/>
    </row>
    <row r="284" ht="17.1" customHeight="1" spans="1:9">
      <c r="A284" s="246">
        <v>2020799</v>
      </c>
      <c r="B284" s="96" t="s">
        <v>1</v>
      </c>
      <c r="C284" s="96" t="s">
        <v>1</v>
      </c>
      <c r="D284" s="96" t="s">
        <v>134</v>
      </c>
      <c r="E284" s="99" t="s">
        <v>301</v>
      </c>
      <c r="F284" s="248">
        <v>0</v>
      </c>
      <c r="G284" s="247"/>
      <c r="H284" s="247">
        <f>F284+G284</f>
        <v>0</v>
      </c>
      <c r="I284" s="249"/>
    </row>
    <row r="285" ht="17.1" customHeight="1" spans="1:9">
      <c r="A285" s="246">
        <v>20208</v>
      </c>
      <c r="B285" s="96" t="s">
        <v>276</v>
      </c>
      <c r="C285" s="96" t="s">
        <v>128</v>
      </c>
      <c r="D285" s="96" t="s">
        <v>1</v>
      </c>
      <c r="E285" s="99" t="s">
        <v>302</v>
      </c>
      <c r="F285" s="248">
        <f>SUM(F286:F290)</f>
        <v>0</v>
      </c>
      <c r="G285" s="248">
        <f>SUM(G286:G290)</f>
        <v>0</v>
      </c>
      <c r="H285" s="248">
        <f>SUM(H286:H290)</f>
        <v>0</v>
      </c>
      <c r="I285" s="251"/>
    </row>
    <row r="286" ht="17.1" customHeight="1" spans="1:9">
      <c r="A286" s="246">
        <v>2020801</v>
      </c>
      <c r="B286" s="96" t="s">
        <v>1</v>
      </c>
      <c r="C286" s="96" t="s">
        <v>1</v>
      </c>
      <c r="D286" s="96" t="s">
        <v>113</v>
      </c>
      <c r="E286" s="99" t="s">
        <v>115</v>
      </c>
      <c r="F286" s="248">
        <v>0</v>
      </c>
      <c r="G286" s="247"/>
      <c r="H286" s="247">
        <f>F286+G286</f>
        <v>0</v>
      </c>
      <c r="I286" s="249"/>
    </row>
    <row r="287" ht="17.1" customHeight="1" spans="1:9">
      <c r="A287" s="246">
        <v>2020802</v>
      </c>
      <c r="B287" s="96" t="s">
        <v>1</v>
      </c>
      <c r="C287" s="96" t="s">
        <v>1</v>
      </c>
      <c r="D287" s="96" t="s">
        <v>116</v>
      </c>
      <c r="E287" s="99" t="s">
        <v>117</v>
      </c>
      <c r="F287" s="248">
        <v>0</v>
      </c>
      <c r="G287" s="247"/>
      <c r="H287" s="247">
        <f>F287+G287</f>
        <v>0</v>
      </c>
      <c r="I287" s="249"/>
    </row>
    <row r="288" ht="17.1" customHeight="1" spans="1:9">
      <c r="A288" s="246">
        <v>2020803</v>
      </c>
      <c r="B288" s="96" t="s">
        <v>1</v>
      </c>
      <c r="C288" s="96" t="s">
        <v>1</v>
      </c>
      <c r="D288" s="96" t="s">
        <v>118</v>
      </c>
      <c r="E288" s="99" t="s">
        <v>119</v>
      </c>
      <c r="F288" s="248">
        <v>0</v>
      </c>
      <c r="G288" s="247"/>
      <c r="H288" s="247">
        <f>F288+G288</f>
        <v>0</v>
      </c>
      <c r="I288" s="249"/>
    </row>
    <row r="289" ht="17.1" customHeight="1" spans="1:9">
      <c r="A289" s="246">
        <v>2020850</v>
      </c>
      <c r="B289" s="96" t="s">
        <v>1</v>
      </c>
      <c r="C289" s="96" t="s">
        <v>1</v>
      </c>
      <c r="D289" s="96" t="s">
        <v>132</v>
      </c>
      <c r="E289" s="99" t="s">
        <v>133</v>
      </c>
      <c r="F289" s="248">
        <v>0</v>
      </c>
      <c r="G289" s="247"/>
      <c r="H289" s="247">
        <f>F289+G289</f>
        <v>0</v>
      </c>
      <c r="I289" s="249"/>
    </row>
    <row r="290" ht="17.1" customHeight="1" spans="1:9">
      <c r="A290" s="246">
        <v>2020899</v>
      </c>
      <c r="B290" s="96" t="s">
        <v>1</v>
      </c>
      <c r="C290" s="96" t="s">
        <v>1</v>
      </c>
      <c r="D290" s="96" t="s">
        <v>134</v>
      </c>
      <c r="E290" s="99" t="s">
        <v>303</v>
      </c>
      <c r="F290" s="248">
        <v>0</v>
      </c>
      <c r="G290" s="247"/>
      <c r="H290" s="247">
        <f>F290+G290</f>
        <v>0</v>
      </c>
      <c r="I290" s="249"/>
    </row>
    <row r="291" ht="17.1" customHeight="1" spans="1:9">
      <c r="A291" s="246">
        <v>20299</v>
      </c>
      <c r="B291" s="96" t="s">
        <v>276</v>
      </c>
      <c r="C291" s="96" t="s">
        <v>134</v>
      </c>
      <c r="D291" s="96" t="s">
        <v>1</v>
      </c>
      <c r="E291" s="99" t="s">
        <v>304</v>
      </c>
      <c r="F291" s="248">
        <f>SUM(F292)</f>
        <v>0</v>
      </c>
      <c r="G291" s="248">
        <f>SUM(G292)</f>
        <v>0</v>
      </c>
      <c r="H291" s="248">
        <f>SUM(H292)</f>
        <v>0</v>
      </c>
      <c r="I291" s="251"/>
    </row>
    <row r="292" ht="17.1" customHeight="1" spans="1:9">
      <c r="A292" s="246">
        <v>2029999</v>
      </c>
      <c r="B292" s="96" t="s">
        <v>1</v>
      </c>
      <c r="C292" s="96" t="s">
        <v>1</v>
      </c>
      <c r="D292" s="96" t="s">
        <v>134</v>
      </c>
      <c r="E292" s="99" t="s">
        <v>304</v>
      </c>
      <c r="F292" s="248">
        <v>0</v>
      </c>
      <c r="G292" s="247"/>
      <c r="H292" s="247">
        <f>F292+G292</f>
        <v>0</v>
      </c>
      <c r="I292" s="249"/>
    </row>
    <row r="293" ht="17.1" customHeight="1" spans="1:9">
      <c r="A293" s="246">
        <v>203</v>
      </c>
      <c r="B293" s="96" t="s">
        <v>305</v>
      </c>
      <c r="C293" s="96" t="s">
        <v>1</v>
      </c>
      <c r="D293" s="96" t="s">
        <v>1</v>
      </c>
      <c r="E293" s="99" t="s">
        <v>306</v>
      </c>
      <c r="F293" s="248">
        <f>F294+F298+F300+F302+F310</f>
        <v>82</v>
      </c>
      <c r="G293" s="248">
        <f>G294+G298+G300+G302+G310</f>
        <v>0</v>
      </c>
      <c r="H293" s="248">
        <f>H294+H298+H300+H302+H310</f>
        <v>82</v>
      </c>
      <c r="I293" s="251"/>
    </row>
    <row r="294" ht="17.1" customHeight="1" spans="1:9">
      <c r="A294" s="246">
        <v>20301</v>
      </c>
      <c r="B294" s="96" t="s">
        <v>305</v>
      </c>
      <c r="C294" s="96" t="s">
        <v>113</v>
      </c>
      <c r="D294" s="96" t="s">
        <v>1</v>
      </c>
      <c r="E294" s="99" t="s">
        <v>307</v>
      </c>
      <c r="F294" s="248">
        <f>SUM(F295:F297)</f>
        <v>0</v>
      </c>
      <c r="G294" s="248">
        <f>SUM(G295:G297)</f>
        <v>0</v>
      </c>
      <c r="H294" s="248">
        <f>SUM(H295:H297)</f>
        <v>0</v>
      </c>
      <c r="I294" s="251"/>
    </row>
    <row r="295" ht="17.1" customHeight="1" spans="1:9">
      <c r="A295" s="246">
        <v>2030101</v>
      </c>
      <c r="B295" s="96" t="s">
        <v>1</v>
      </c>
      <c r="C295" s="96" t="s">
        <v>1</v>
      </c>
      <c r="D295" s="96" t="s">
        <v>113</v>
      </c>
      <c r="E295" s="99" t="s">
        <v>308</v>
      </c>
      <c r="F295" s="248">
        <v>0</v>
      </c>
      <c r="G295" s="247"/>
      <c r="H295" s="247">
        <f>F295+G295</f>
        <v>0</v>
      </c>
      <c r="I295" s="249"/>
    </row>
    <row r="296" ht="17.1" customHeight="1" spans="1:9">
      <c r="A296" s="246">
        <v>2030102</v>
      </c>
      <c r="B296" s="96" t="s">
        <v>1</v>
      </c>
      <c r="C296" s="96" t="s">
        <v>1</v>
      </c>
      <c r="D296" s="96" t="s">
        <v>116</v>
      </c>
      <c r="E296" s="99" t="s">
        <v>309</v>
      </c>
      <c r="F296" s="248">
        <v>0</v>
      </c>
      <c r="G296" s="247"/>
      <c r="H296" s="247">
        <f>F296+G296</f>
        <v>0</v>
      </c>
      <c r="I296" s="249"/>
    </row>
    <row r="297" ht="17.1" customHeight="1" spans="1:9">
      <c r="A297" s="246">
        <v>2030199</v>
      </c>
      <c r="B297" s="96" t="s">
        <v>1</v>
      </c>
      <c r="C297" s="96" t="s">
        <v>1</v>
      </c>
      <c r="D297" s="96" t="s">
        <v>134</v>
      </c>
      <c r="E297" s="99" t="s">
        <v>310</v>
      </c>
      <c r="F297" s="248">
        <v>0</v>
      </c>
      <c r="G297" s="247"/>
      <c r="H297" s="247">
        <f>F297+G297</f>
        <v>0</v>
      </c>
      <c r="I297" s="249"/>
    </row>
    <row r="298" ht="17.1" customHeight="1" spans="1:9">
      <c r="A298" s="246">
        <v>20304</v>
      </c>
      <c r="B298" s="96" t="s">
        <v>305</v>
      </c>
      <c r="C298" s="96" t="s">
        <v>120</v>
      </c>
      <c r="D298" s="96" t="s">
        <v>1</v>
      </c>
      <c r="E298" s="99" t="s">
        <v>311</v>
      </c>
      <c r="F298" s="248">
        <f>SUM(F299)</f>
        <v>0</v>
      </c>
      <c r="G298" s="248">
        <f>SUM(G299)</f>
        <v>0</v>
      </c>
      <c r="H298" s="248">
        <f>SUM(H299)</f>
        <v>0</v>
      </c>
      <c r="I298" s="251"/>
    </row>
    <row r="299" ht="17.1" customHeight="1" spans="1:9">
      <c r="A299" s="246">
        <v>2030401</v>
      </c>
      <c r="B299" s="96" t="s">
        <v>1</v>
      </c>
      <c r="C299" s="96" t="s">
        <v>1</v>
      </c>
      <c r="D299" s="96" t="s">
        <v>113</v>
      </c>
      <c r="E299" s="99" t="s">
        <v>311</v>
      </c>
      <c r="F299" s="248">
        <v>0</v>
      </c>
      <c r="G299" s="247"/>
      <c r="H299" s="247">
        <f>F299+G299</f>
        <v>0</v>
      </c>
      <c r="I299" s="249"/>
    </row>
    <row r="300" ht="17.1" customHeight="1" spans="1:9">
      <c r="A300" s="246">
        <v>20305</v>
      </c>
      <c r="B300" s="96" t="s">
        <v>305</v>
      </c>
      <c r="C300" s="96" t="s">
        <v>122</v>
      </c>
      <c r="D300" s="96" t="s">
        <v>1</v>
      </c>
      <c r="E300" s="99" t="s">
        <v>312</v>
      </c>
      <c r="F300" s="248">
        <f>SUM(F301)</f>
        <v>0</v>
      </c>
      <c r="G300" s="248">
        <f>SUM(G301)</f>
        <v>0</v>
      </c>
      <c r="H300" s="248">
        <f>SUM(H301)</f>
        <v>0</v>
      </c>
      <c r="I300" s="251"/>
    </row>
    <row r="301" ht="17.1" customHeight="1" spans="1:9">
      <c r="A301" s="246">
        <v>2030501</v>
      </c>
      <c r="B301" s="96" t="s">
        <v>1</v>
      </c>
      <c r="C301" s="96" t="s">
        <v>1</v>
      </c>
      <c r="D301" s="96" t="s">
        <v>113</v>
      </c>
      <c r="E301" s="99" t="s">
        <v>312</v>
      </c>
      <c r="F301" s="248">
        <v>0</v>
      </c>
      <c r="G301" s="247"/>
      <c r="H301" s="247">
        <f>F301+G301</f>
        <v>0</v>
      </c>
      <c r="I301" s="249"/>
    </row>
    <row r="302" ht="17.1" customHeight="1" spans="1:9">
      <c r="A302" s="246">
        <v>20306</v>
      </c>
      <c r="B302" s="96" t="s">
        <v>305</v>
      </c>
      <c r="C302" s="96" t="s">
        <v>124</v>
      </c>
      <c r="D302" s="96" t="s">
        <v>1</v>
      </c>
      <c r="E302" s="99" t="s">
        <v>313</v>
      </c>
      <c r="F302" s="248">
        <f>SUM(F303:F309)</f>
        <v>82</v>
      </c>
      <c r="G302" s="248">
        <f>SUM(G303:G309)</f>
        <v>0</v>
      </c>
      <c r="H302" s="248">
        <f>SUM(H303:H309)</f>
        <v>82</v>
      </c>
      <c r="I302" s="251"/>
    </row>
    <row r="303" ht="17.1" customHeight="1" spans="1:9">
      <c r="A303" s="246">
        <v>2030601</v>
      </c>
      <c r="B303" s="96" t="s">
        <v>1</v>
      </c>
      <c r="C303" s="96" t="s">
        <v>1</v>
      </c>
      <c r="D303" s="96" t="s">
        <v>113</v>
      </c>
      <c r="E303" s="99" t="s">
        <v>314</v>
      </c>
      <c r="F303" s="248">
        <v>33</v>
      </c>
      <c r="G303" s="247">
        <v>0</v>
      </c>
      <c r="H303" s="247">
        <f t="shared" ref="H303:H309" si="25">F303+G303</f>
        <v>33</v>
      </c>
      <c r="I303" s="249"/>
    </row>
    <row r="304" ht="17.1" customHeight="1" spans="1:9">
      <c r="A304" s="246">
        <v>2030602</v>
      </c>
      <c r="B304" s="96" t="s">
        <v>1</v>
      </c>
      <c r="C304" s="96" t="s">
        <v>1</v>
      </c>
      <c r="D304" s="96" t="s">
        <v>116</v>
      </c>
      <c r="E304" s="99" t="s">
        <v>315</v>
      </c>
      <c r="F304" s="248">
        <v>0</v>
      </c>
      <c r="G304" s="247"/>
      <c r="H304" s="247">
        <f t="shared" si="25"/>
        <v>0</v>
      </c>
      <c r="I304" s="249"/>
    </row>
    <row r="305" ht="17.1" customHeight="1" spans="1:9">
      <c r="A305" s="246">
        <v>2030603</v>
      </c>
      <c r="B305" s="96" t="s">
        <v>1</v>
      </c>
      <c r="C305" s="96" t="s">
        <v>1</v>
      </c>
      <c r="D305" s="96" t="s">
        <v>118</v>
      </c>
      <c r="E305" s="99" t="s">
        <v>316</v>
      </c>
      <c r="F305" s="248">
        <v>20</v>
      </c>
      <c r="G305" s="247">
        <v>0</v>
      </c>
      <c r="H305" s="247">
        <f t="shared" si="25"/>
        <v>20</v>
      </c>
      <c r="I305" s="249"/>
    </row>
    <row r="306" ht="17.1" customHeight="1" spans="1:9">
      <c r="A306" s="246">
        <v>2030604</v>
      </c>
      <c r="B306" s="96" t="s">
        <v>1</v>
      </c>
      <c r="C306" s="96" t="s">
        <v>1</v>
      </c>
      <c r="D306" s="96" t="s">
        <v>120</v>
      </c>
      <c r="E306" s="99" t="s">
        <v>317</v>
      </c>
      <c r="F306" s="248">
        <v>0</v>
      </c>
      <c r="G306" s="247"/>
      <c r="H306" s="247">
        <f t="shared" si="25"/>
        <v>0</v>
      </c>
      <c r="I306" s="249"/>
    </row>
    <row r="307" ht="17.1" customHeight="1" spans="1:9">
      <c r="A307" s="246">
        <v>2030607</v>
      </c>
      <c r="B307" s="96" t="s">
        <v>1</v>
      </c>
      <c r="C307" s="96" t="s">
        <v>1</v>
      </c>
      <c r="D307" s="96" t="s">
        <v>126</v>
      </c>
      <c r="E307" s="99" t="s">
        <v>318</v>
      </c>
      <c r="F307" s="248">
        <v>29</v>
      </c>
      <c r="G307" s="247">
        <v>0</v>
      </c>
      <c r="H307" s="247">
        <f t="shared" si="25"/>
        <v>29</v>
      </c>
      <c r="I307" s="249"/>
    </row>
    <row r="308" ht="17.1" customHeight="1" spans="1:9">
      <c r="A308" s="246">
        <v>2030608</v>
      </c>
      <c r="B308" s="96" t="s">
        <v>1</v>
      </c>
      <c r="C308" s="96" t="s">
        <v>1</v>
      </c>
      <c r="D308" s="96" t="s">
        <v>128</v>
      </c>
      <c r="E308" s="99" t="s">
        <v>319</v>
      </c>
      <c r="F308" s="248">
        <v>0</v>
      </c>
      <c r="G308" s="247"/>
      <c r="H308" s="247">
        <f t="shared" si="25"/>
        <v>0</v>
      </c>
      <c r="I308" s="249"/>
    </row>
    <row r="309" ht="17.1" customHeight="1" spans="1:9">
      <c r="A309" s="246">
        <v>2030699</v>
      </c>
      <c r="B309" s="96" t="s">
        <v>1</v>
      </c>
      <c r="C309" s="96" t="s">
        <v>1</v>
      </c>
      <c r="D309" s="96" t="s">
        <v>134</v>
      </c>
      <c r="E309" s="99" t="s">
        <v>320</v>
      </c>
      <c r="F309" s="248">
        <v>0</v>
      </c>
      <c r="G309" s="247"/>
      <c r="H309" s="247">
        <f t="shared" si="25"/>
        <v>0</v>
      </c>
      <c r="I309" s="249"/>
    </row>
    <row r="310" ht="17.1" customHeight="1" spans="1:9">
      <c r="A310" s="246">
        <v>20399</v>
      </c>
      <c r="B310" s="96" t="s">
        <v>305</v>
      </c>
      <c r="C310" s="96" t="s">
        <v>134</v>
      </c>
      <c r="D310" s="96" t="s">
        <v>1</v>
      </c>
      <c r="E310" s="99" t="s">
        <v>321</v>
      </c>
      <c r="F310" s="248">
        <f>SUM(F311)</f>
        <v>0</v>
      </c>
      <c r="G310" s="248">
        <f>SUM(G311)</f>
        <v>0</v>
      </c>
      <c r="H310" s="248">
        <f>SUM(H311)</f>
        <v>0</v>
      </c>
      <c r="I310" s="251"/>
    </row>
    <row r="311" ht="17.1" customHeight="1" spans="1:9">
      <c r="A311" s="246">
        <v>2039999</v>
      </c>
      <c r="B311" s="96" t="s">
        <v>1</v>
      </c>
      <c r="C311" s="96" t="s">
        <v>1</v>
      </c>
      <c r="D311" s="96" t="s">
        <v>134</v>
      </c>
      <c r="E311" s="99" t="s">
        <v>321</v>
      </c>
      <c r="F311" s="248">
        <v>0</v>
      </c>
      <c r="G311" s="247"/>
      <c r="H311" s="247">
        <f>F311+G311</f>
        <v>0</v>
      </c>
      <c r="I311" s="249"/>
    </row>
    <row r="312" ht="17.1" customHeight="1" spans="1:9">
      <c r="A312" s="246">
        <v>204</v>
      </c>
      <c r="B312" s="96" t="s">
        <v>322</v>
      </c>
      <c r="C312" s="96" t="s">
        <v>1</v>
      </c>
      <c r="D312" s="96" t="s">
        <v>1</v>
      </c>
      <c r="E312" s="99" t="s">
        <v>323</v>
      </c>
      <c r="F312" s="248">
        <f>F313+F316+F327+F334+F342+F351+F365+F375+F385+F393+F399</f>
        <v>12184</v>
      </c>
      <c r="G312" s="248">
        <f>G313+G316+G327+G334+G342+G351+G365+G375+G385+G393+G399</f>
        <v>161.58</v>
      </c>
      <c r="H312" s="248">
        <f>H313+H316+H327+H334+H342+H351+H365+H375+H385+H393+H399</f>
        <v>12345.58</v>
      </c>
      <c r="I312" s="251"/>
    </row>
    <row r="313" ht="17.1" customHeight="1" spans="1:9">
      <c r="A313" s="246">
        <v>20401</v>
      </c>
      <c r="B313" s="96" t="s">
        <v>322</v>
      </c>
      <c r="C313" s="96" t="s">
        <v>113</v>
      </c>
      <c r="D313" s="96" t="s">
        <v>1</v>
      </c>
      <c r="E313" s="99" t="s">
        <v>324</v>
      </c>
      <c r="F313" s="248">
        <f>SUM(F314:F315)</f>
        <v>25</v>
      </c>
      <c r="G313" s="248">
        <f>SUM(G314:G315)</f>
        <v>0</v>
      </c>
      <c r="H313" s="248">
        <f>SUM(H314:H315)</f>
        <v>25</v>
      </c>
      <c r="I313" s="251"/>
    </row>
    <row r="314" ht="17.1" customHeight="1" spans="1:9">
      <c r="A314" s="246">
        <v>2040101</v>
      </c>
      <c r="B314" s="96" t="s">
        <v>1</v>
      </c>
      <c r="C314" s="96" t="s">
        <v>1</v>
      </c>
      <c r="D314" s="96" t="s">
        <v>113</v>
      </c>
      <c r="E314" s="99" t="s">
        <v>324</v>
      </c>
      <c r="F314" s="248">
        <v>25</v>
      </c>
      <c r="G314" s="247">
        <v>0</v>
      </c>
      <c r="H314" s="247">
        <f>F314+G314</f>
        <v>25</v>
      </c>
      <c r="I314" s="249"/>
    </row>
    <row r="315" ht="17.1" customHeight="1" spans="1:9">
      <c r="A315" s="246">
        <v>2040199</v>
      </c>
      <c r="B315" s="96" t="s">
        <v>1</v>
      </c>
      <c r="C315" s="96" t="s">
        <v>1</v>
      </c>
      <c r="D315" s="96" t="s">
        <v>134</v>
      </c>
      <c r="E315" s="99" t="s">
        <v>325</v>
      </c>
      <c r="F315" s="248">
        <v>0</v>
      </c>
      <c r="G315" s="247"/>
      <c r="H315" s="247">
        <f>F315+G315</f>
        <v>0</v>
      </c>
      <c r="I315" s="249"/>
    </row>
    <row r="316" ht="17.1" customHeight="1" spans="1:9">
      <c r="A316" s="246">
        <v>20402</v>
      </c>
      <c r="B316" s="96" t="s">
        <v>322</v>
      </c>
      <c r="C316" s="96" t="s">
        <v>116</v>
      </c>
      <c r="D316" s="96" t="s">
        <v>1</v>
      </c>
      <c r="E316" s="99" t="s">
        <v>326</v>
      </c>
      <c r="F316" s="248">
        <f>SUM(F317:F326)</f>
        <v>10805.79</v>
      </c>
      <c r="G316" s="248">
        <f>SUM(G317:G326)</f>
        <v>57.4600000000001</v>
      </c>
      <c r="H316" s="248">
        <f>SUM(H317:H326)</f>
        <v>10863.25</v>
      </c>
      <c r="I316" s="251"/>
    </row>
    <row r="317" ht="17.1" customHeight="1" spans="1:9">
      <c r="A317" s="246">
        <v>2040201</v>
      </c>
      <c r="B317" s="96" t="s">
        <v>1</v>
      </c>
      <c r="C317" s="96" t="s">
        <v>1</v>
      </c>
      <c r="D317" s="96" t="s">
        <v>113</v>
      </c>
      <c r="E317" s="99" t="s">
        <v>115</v>
      </c>
      <c r="F317" s="248">
        <v>4201.47</v>
      </c>
      <c r="G317" s="247">
        <v>0</v>
      </c>
      <c r="H317" s="247">
        <f t="shared" ref="H317:H326" si="26">F317+G317</f>
        <v>4201.47</v>
      </c>
      <c r="I317" s="249"/>
    </row>
    <row r="318" ht="17.1" customHeight="1" spans="1:9">
      <c r="A318" s="246">
        <v>2040202</v>
      </c>
      <c r="B318" s="96" t="s">
        <v>1</v>
      </c>
      <c r="C318" s="96" t="s">
        <v>1</v>
      </c>
      <c r="D318" s="96" t="s">
        <v>116</v>
      </c>
      <c r="E318" s="99" t="s">
        <v>117</v>
      </c>
      <c r="F318" s="248">
        <v>840.94</v>
      </c>
      <c r="G318" s="247">
        <v>48.1999999999999</v>
      </c>
      <c r="H318" s="247">
        <f t="shared" si="26"/>
        <v>889.14</v>
      </c>
      <c r="I318" s="249"/>
    </row>
    <row r="319" ht="17.1" customHeight="1" spans="1:9">
      <c r="A319" s="246">
        <v>2040203</v>
      </c>
      <c r="B319" s="96" t="s">
        <v>1</v>
      </c>
      <c r="C319" s="96" t="s">
        <v>1</v>
      </c>
      <c r="D319" s="96" t="s">
        <v>118</v>
      </c>
      <c r="E319" s="99" t="s">
        <v>119</v>
      </c>
      <c r="F319" s="248">
        <v>20</v>
      </c>
      <c r="G319" s="247">
        <v>0</v>
      </c>
      <c r="H319" s="247">
        <f t="shared" si="26"/>
        <v>20</v>
      </c>
      <c r="I319" s="249"/>
    </row>
    <row r="320" ht="17.1" customHeight="1" spans="1:9">
      <c r="A320" s="246">
        <v>2040219</v>
      </c>
      <c r="B320" s="96" t="s">
        <v>1</v>
      </c>
      <c r="C320" s="96" t="s">
        <v>1</v>
      </c>
      <c r="D320" s="96" t="s">
        <v>327</v>
      </c>
      <c r="E320" s="99" t="s">
        <v>165</v>
      </c>
      <c r="F320" s="248">
        <v>0</v>
      </c>
      <c r="G320" s="247"/>
      <c r="H320" s="247">
        <f t="shared" si="26"/>
        <v>0</v>
      </c>
      <c r="I320" s="249"/>
    </row>
    <row r="321" ht="17.1" customHeight="1" spans="1:9">
      <c r="A321" s="246">
        <v>2040220</v>
      </c>
      <c r="B321" s="96" t="s">
        <v>1</v>
      </c>
      <c r="C321" s="96" t="s">
        <v>1</v>
      </c>
      <c r="D321" s="96" t="s">
        <v>328</v>
      </c>
      <c r="E321" s="99" t="s">
        <v>329</v>
      </c>
      <c r="F321" s="248">
        <v>447.5</v>
      </c>
      <c r="G321" s="247">
        <v>0</v>
      </c>
      <c r="H321" s="247">
        <f t="shared" si="26"/>
        <v>447.5</v>
      </c>
      <c r="I321" s="249"/>
    </row>
    <row r="322" ht="17.1" customHeight="1" spans="1:9">
      <c r="A322" s="246">
        <v>2040221</v>
      </c>
      <c r="B322" s="96" t="s">
        <v>1</v>
      </c>
      <c r="C322" s="96" t="s">
        <v>1</v>
      </c>
      <c r="D322" s="96" t="s">
        <v>330</v>
      </c>
      <c r="E322" s="99" t="s">
        <v>331</v>
      </c>
      <c r="F322" s="248">
        <v>0</v>
      </c>
      <c r="G322" s="247"/>
      <c r="H322" s="247">
        <f t="shared" si="26"/>
        <v>0</v>
      </c>
      <c r="I322" s="249"/>
    </row>
    <row r="323" ht="17.1" customHeight="1" spans="1:9">
      <c r="A323" s="246">
        <v>2040222</v>
      </c>
      <c r="B323" s="96" t="s">
        <v>1</v>
      </c>
      <c r="C323" s="96" t="s">
        <v>1</v>
      </c>
      <c r="D323" s="96" t="s">
        <v>332</v>
      </c>
      <c r="E323" s="99" t="s">
        <v>333</v>
      </c>
      <c r="F323" s="248">
        <v>0</v>
      </c>
      <c r="G323" s="247"/>
      <c r="H323" s="247">
        <f t="shared" si="26"/>
        <v>0</v>
      </c>
      <c r="I323" s="249"/>
    </row>
    <row r="324" ht="17.1" customHeight="1" spans="1:9">
      <c r="A324" s="246">
        <v>2040223</v>
      </c>
      <c r="B324" s="96" t="s">
        <v>1</v>
      </c>
      <c r="C324" s="96" t="s">
        <v>1</v>
      </c>
      <c r="D324" s="96" t="s">
        <v>208</v>
      </c>
      <c r="E324" s="99" t="s">
        <v>334</v>
      </c>
      <c r="F324" s="248">
        <v>0</v>
      </c>
      <c r="G324" s="247"/>
      <c r="H324" s="247">
        <f t="shared" si="26"/>
        <v>0</v>
      </c>
      <c r="I324" s="249"/>
    </row>
    <row r="325" ht="17.1" customHeight="1" spans="1:9">
      <c r="A325" s="246">
        <v>2040250</v>
      </c>
      <c r="B325" s="96" t="s">
        <v>1</v>
      </c>
      <c r="C325" s="96" t="s">
        <v>1</v>
      </c>
      <c r="D325" s="96" t="s">
        <v>132</v>
      </c>
      <c r="E325" s="99" t="s">
        <v>133</v>
      </c>
      <c r="F325" s="248">
        <v>1431.2</v>
      </c>
      <c r="G325" s="247">
        <v>3</v>
      </c>
      <c r="H325" s="247">
        <f t="shared" si="26"/>
        <v>1434.2</v>
      </c>
      <c r="I325" s="249"/>
    </row>
    <row r="326" ht="17.1" customHeight="1" spans="1:9">
      <c r="A326" s="246">
        <v>2040299</v>
      </c>
      <c r="B326" s="96" t="s">
        <v>1</v>
      </c>
      <c r="C326" s="96" t="s">
        <v>1</v>
      </c>
      <c r="D326" s="96" t="s">
        <v>134</v>
      </c>
      <c r="E326" s="99" t="s">
        <v>335</v>
      </c>
      <c r="F326" s="248">
        <v>3864.68</v>
      </c>
      <c r="G326" s="247">
        <v>6.26000000000022</v>
      </c>
      <c r="H326" s="247">
        <f t="shared" si="26"/>
        <v>3870.94</v>
      </c>
      <c r="I326" s="249"/>
    </row>
    <row r="327" ht="17.1" customHeight="1" spans="1:9">
      <c r="A327" s="246">
        <v>20403</v>
      </c>
      <c r="B327" s="96" t="s">
        <v>322</v>
      </c>
      <c r="C327" s="96" t="s">
        <v>118</v>
      </c>
      <c r="D327" s="96" t="s">
        <v>1</v>
      </c>
      <c r="E327" s="99" t="s">
        <v>336</v>
      </c>
      <c r="F327" s="248">
        <f>SUM(F328:F333)</f>
        <v>169.51</v>
      </c>
      <c r="G327" s="248">
        <f>SUM(G328:G333)</f>
        <v>1.65000000000001</v>
      </c>
      <c r="H327" s="248">
        <f>SUM(H328:H333)</f>
        <v>171.16</v>
      </c>
      <c r="I327" s="251"/>
    </row>
    <row r="328" ht="17.1" customHeight="1" spans="1:9">
      <c r="A328" s="246">
        <v>2040301</v>
      </c>
      <c r="B328" s="96" t="s">
        <v>1</v>
      </c>
      <c r="C328" s="96" t="s">
        <v>1</v>
      </c>
      <c r="D328" s="96" t="s">
        <v>113</v>
      </c>
      <c r="E328" s="99" t="s">
        <v>115</v>
      </c>
      <c r="F328" s="248">
        <v>53.05</v>
      </c>
      <c r="G328" s="247">
        <v>1.65000000000001</v>
      </c>
      <c r="H328" s="247">
        <f t="shared" ref="H328:H333" si="27">F328+G328</f>
        <v>54.7</v>
      </c>
      <c r="I328" s="249"/>
    </row>
    <row r="329" ht="17.1" customHeight="1" spans="1:9">
      <c r="A329" s="246">
        <v>2040302</v>
      </c>
      <c r="B329" s="96" t="s">
        <v>1</v>
      </c>
      <c r="C329" s="96" t="s">
        <v>1</v>
      </c>
      <c r="D329" s="96" t="s">
        <v>116</v>
      </c>
      <c r="E329" s="99" t="s">
        <v>117</v>
      </c>
      <c r="F329" s="248">
        <v>46</v>
      </c>
      <c r="G329" s="247">
        <v>0</v>
      </c>
      <c r="H329" s="247">
        <f t="shared" si="27"/>
        <v>46</v>
      </c>
      <c r="I329" s="249"/>
    </row>
    <row r="330" ht="17.1" customHeight="1" spans="1:9">
      <c r="A330" s="246">
        <v>2040303</v>
      </c>
      <c r="B330" s="96" t="s">
        <v>1</v>
      </c>
      <c r="C330" s="96" t="s">
        <v>1</v>
      </c>
      <c r="D330" s="96" t="s">
        <v>118</v>
      </c>
      <c r="E330" s="99" t="s">
        <v>119</v>
      </c>
      <c r="F330" s="248">
        <v>0</v>
      </c>
      <c r="G330" s="247"/>
      <c r="H330" s="247">
        <f t="shared" si="27"/>
        <v>0</v>
      </c>
      <c r="I330" s="249"/>
    </row>
    <row r="331" ht="17.1" customHeight="1" spans="1:9">
      <c r="A331" s="246">
        <v>2040304</v>
      </c>
      <c r="B331" s="96" t="s">
        <v>1</v>
      </c>
      <c r="C331" s="96" t="s">
        <v>1</v>
      </c>
      <c r="D331" s="96" t="s">
        <v>120</v>
      </c>
      <c r="E331" s="99" t="s">
        <v>337</v>
      </c>
      <c r="F331" s="248">
        <v>0</v>
      </c>
      <c r="G331" s="247"/>
      <c r="H331" s="247">
        <f t="shared" si="27"/>
        <v>0</v>
      </c>
      <c r="I331" s="249"/>
    </row>
    <row r="332" ht="17.1" customHeight="1" spans="1:9">
      <c r="A332" s="246">
        <v>2040350</v>
      </c>
      <c r="B332" s="96" t="s">
        <v>1</v>
      </c>
      <c r="C332" s="96" t="s">
        <v>1</v>
      </c>
      <c r="D332" s="96" t="s">
        <v>132</v>
      </c>
      <c r="E332" s="99" t="s">
        <v>133</v>
      </c>
      <c r="F332" s="248">
        <v>0</v>
      </c>
      <c r="G332" s="247"/>
      <c r="H332" s="247">
        <f t="shared" si="27"/>
        <v>0</v>
      </c>
      <c r="I332" s="249"/>
    </row>
    <row r="333" ht="17.1" customHeight="1" spans="1:9">
      <c r="A333" s="246">
        <v>2040399</v>
      </c>
      <c r="B333" s="96" t="s">
        <v>1</v>
      </c>
      <c r="C333" s="96" t="s">
        <v>1</v>
      </c>
      <c r="D333" s="96" t="s">
        <v>134</v>
      </c>
      <c r="E333" s="99" t="s">
        <v>338</v>
      </c>
      <c r="F333" s="248">
        <v>70.46</v>
      </c>
      <c r="G333" s="247">
        <v>0</v>
      </c>
      <c r="H333" s="247">
        <f t="shared" si="27"/>
        <v>70.46</v>
      </c>
      <c r="I333" s="249"/>
    </row>
    <row r="334" ht="17.1" customHeight="1" spans="1:9">
      <c r="A334" s="246">
        <v>20404</v>
      </c>
      <c r="B334" s="96" t="s">
        <v>322</v>
      </c>
      <c r="C334" s="96" t="s">
        <v>120</v>
      </c>
      <c r="D334" s="96" t="s">
        <v>1</v>
      </c>
      <c r="E334" s="99" t="s">
        <v>339</v>
      </c>
      <c r="F334" s="248">
        <f>SUM(F335:F341)</f>
        <v>0</v>
      </c>
      <c r="G334" s="248">
        <f>SUM(G335:G341)</f>
        <v>0</v>
      </c>
      <c r="H334" s="248">
        <f>SUM(H335:H341)</f>
        <v>0</v>
      </c>
      <c r="I334" s="251"/>
    </row>
    <row r="335" ht="17.1" customHeight="1" spans="1:9">
      <c r="A335" s="246">
        <v>2040401</v>
      </c>
      <c r="B335" s="96" t="s">
        <v>1</v>
      </c>
      <c r="C335" s="96" t="s">
        <v>1</v>
      </c>
      <c r="D335" s="96" t="s">
        <v>113</v>
      </c>
      <c r="E335" s="99" t="s">
        <v>115</v>
      </c>
      <c r="F335" s="248">
        <v>0</v>
      </c>
      <c r="G335" s="247"/>
      <c r="H335" s="247">
        <f t="shared" ref="H335:H341" si="28">F335+G335</f>
        <v>0</v>
      </c>
      <c r="I335" s="249"/>
    </row>
    <row r="336" ht="17.1" customHeight="1" spans="1:9">
      <c r="A336" s="246">
        <v>2040402</v>
      </c>
      <c r="B336" s="96" t="s">
        <v>1</v>
      </c>
      <c r="C336" s="96" t="s">
        <v>1</v>
      </c>
      <c r="D336" s="96" t="s">
        <v>116</v>
      </c>
      <c r="E336" s="99" t="s">
        <v>117</v>
      </c>
      <c r="F336" s="248">
        <v>0</v>
      </c>
      <c r="G336" s="247"/>
      <c r="H336" s="247">
        <f t="shared" si="28"/>
        <v>0</v>
      </c>
      <c r="I336" s="249"/>
    </row>
    <row r="337" ht="17.1" customHeight="1" spans="1:9">
      <c r="A337" s="246">
        <v>2040403</v>
      </c>
      <c r="B337" s="96" t="s">
        <v>1</v>
      </c>
      <c r="C337" s="96" t="s">
        <v>1</v>
      </c>
      <c r="D337" s="96" t="s">
        <v>118</v>
      </c>
      <c r="E337" s="99" t="s">
        <v>119</v>
      </c>
      <c r="F337" s="248">
        <v>0</v>
      </c>
      <c r="G337" s="247"/>
      <c r="H337" s="247">
        <f t="shared" si="28"/>
        <v>0</v>
      </c>
      <c r="I337" s="249"/>
    </row>
    <row r="338" ht="17.1" customHeight="1" spans="1:9">
      <c r="A338" s="246">
        <v>2040409</v>
      </c>
      <c r="B338" s="96" t="s">
        <v>1</v>
      </c>
      <c r="C338" s="96" t="s">
        <v>1</v>
      </c>
      <c r="D338" s="96" t="s">
        <v>130</v>
      </c>
      <c r="E338" s="99" t="s">
        <v>340</v>
      </c>
      <c r="F338" s="248">
        <v>0</v>
      </c>
      <c r="G338" s="247"/>
      <c r="H338" s="247">
        <f t="shared" si="28"/>
        <v>0</v>
      </c>
      <c r="I338" s="249"/>
    </row>
    <row r="339" ht="17.1" customHeight="1" spans="1:9">
      <c r="A339" s="246">
        <v>2040410</v>
      </c>
      <c r="B339" s="96" t="s">
        <v>1</v>
      </c>
      <c r="C339" s="96" t="s">
        <v>1</v>
      </c>
      <c r="D339" s="96" t="s">
        <v>169</v>
      </c>
      <c r="E339" s="99" t="s">
        <v>341</v>
      </c>
      <c r="F339" s="248">
        <v>0</v>
      </c>
      <c r="G339" s="247"/>
      <c r="H339" s="247">
        <f t="shared" si="28"/>
        <v>0</v>
      </c>
      <c r="I339" s="249"/>
    </row>
    <row r="340" ht="17.1" customHeight="1" spans="1:9">
      <c r="A340" s="246">
        <v>2040450</v>
      </c>
      <c r="B340" s="96" t="s">
        <v>1</v>
      </c>
      <c r="C340" s="96" t="s">
        <v>1</v>
      </c>
      <c r="D340" s="96" t="s">
        <v>132</v>
      </c>
      <c r="E340" s="99" t="s">
        <v>133</v>
      </c>
      <c r="F340" s="248">
        <v>0</v>
      </c>
      <c r="G340" s="247"/>
      <c r="H340" s="247">
        <f t="shared" si="28"/>
        <v>0</v>
      </c>
      <c r="I340" s="249"/>
    </row>
    <row r="341" ht="17.1" customHeight="1" spans="1:9">
      <c r="A341" s="246">
        <v>2040499</v>
      </c>
      <c r="B341" s="96" t="s">
        <v>1</v>
      </c>
      <c r="C341" s="96" t="s">
        <v>1</v>
      </c>
      <c r="D341" s="96" t="s">
        <v>134</v>
      </c>
      <c r="E341" s="99" t="s">
        <v>342</v>
      </c>
      <c r="F341" s="248">
        <v>0</v>
      </c>
      <c r="G341" s="247"/>
      <c r="H341" s="247">
        <f t="shared" si="28"/>
        <v>0</v>
      </c>
      <c r="I341" s="249"/>
    </row>
    <row r="342" ht="17.1" customHeight="1" spans="1:9">
      <c r="A342" s="246">
        <v>20405</v>
      </c>
      <c r="B342" s="96" t="s">
        <v>322</v>
      </c>
      <c r="C342" s="96" t="s">
        <v>122</v>
      </c>
      <c r="D342" s="96" t="s">
        <v>1</v>
      </c>
      <c r="E342" s="99" t="s">
        <v>343</v>
      </c>
      <c r="F342" s="248">
        <f>SUM(F343:F350)</f>
        <v>105.11</v>
      </c>
      <c r="G342" s="248">
        <f>SUM(G343:G350)</f>
        <v>13</v>
      </c>
      <c r="H342" s="248">
        <f>SUM(H343:H350)</f>
        <v>118.11</v>
      </c>
      <c r="I342" s="251"/>
    </row>
    <row r="343" ht="17.1" customHeight="1" spans="1:9">
      <c r="A343" s="246">
        <v>2040501</v>
      </c>
      <c r="B343" s="96" t="s">
        <v>1</v>
      </c>
      <c r="C343" s="96" t="s">
        <v>1</v>
      </c>
      <c r="D343" s="96" t="s">
        <v>113</v>
      </c>
      <c r="E343" s="99" t="s">
        <v>115</v>
      </c>
      <c r="F343" s="248">
        <v>0</v>
      </c>
      <c r="G343" s="247"/>
      <c r="H343" s="247">
        <f t="shared" ref="H343:H350" si="29">F343+G343</f>
        <v>0</v>
      </c>
      <c r="I343" s="249"/>
    </row>
    <row r="344" ht="17.1" customHeight="1" spans="1:9">
      <c r="A344" s="246">
        <v>2040502</v>
      </c>
      <c r="B344" s="96" t="s">
        <v>1</v>
      </c>
      <c r="C344" s="96" t="s">
        <v>1</v>
      </c>
      <c r="D344" s="96" t="s">
        <v>116</v>
      </c>
      <c r="E344" s="99" t="s">
        <v>117</v>
      </c>
      <c r="F344" s="248">
        <v>105.11</v>
      </c>
      <c r="G344" s="247">
        <v>13</v>
      </c>
      <c r="H344" s="247">
        <f t="shared" si="29"/>
        <v>118.11</v>
      </c>
      <c r="I344" s="249"/>
    </row>
    <row r="345" ht="17.1" customHeight="1" spans="1:9">
      <c r="A345" s="246">
        <v>2040503</v>
      </c>
      <c r="B345" s="96" t="s">
        <v>1</v>
      </c>
      <c r="C345" s="96" t="s">
        <v>1</v>
      </c>
      <c r="D345" s="96" t="s">
        <v>118</v>
      </c>
      <c r="E345" s="99" t="s">
        <v>119</v>
      </c>
      <c r="F345" s="248">
        <v>0</v>
      </c>
      <c r="G345" s="247"/>
      <c r="H345" s="247">
        <f t="shared" si="29"/>
        <v>0</v>
      </c>
      <c r="I345" s="249"/>
    </row>
    <row r="346" ht="17.1" customHeight="1" spans="1:9">
      <c r="A346" s="246">
        <v>2040504</v>
      </c>
      <c r="B346" s="96" t="s">
        <v>1</v>
      </c>
      <c r="C346" s="96" t="s">
        <v>1</v>
      </c>
      <c r="D346" s="96" t="s">
        <v>120</v>
      </c>
      <c r="E346" s="99" t="s">
        <v>344</v>
      </c>
      <c r="F346" s="248">
        <v>0</v>
      </c>
      <c r="G346" s="247"/>
      <c r="H346" s="247">
        <f t="shared" si="29"/>
        <v>0</v>
      </c>
      <c r="I346" s="249"/>
    </row>
    <row r="347" ht="17.1" customHeight="1" spans="1:9">
      <c r="A347" s="246">
        <v>2040505</v>
      </c>
      <c r="B347" s="96" t="s">
        <v>1</v>
      </c>
      <c r="C347" s="96" t="s">
        <v>1</v>
      </c>
      <c r="D347" s="96" t="s">
        <v>122</v>
      </c>
      <c r="E347" s="99" t="s">
        <v>345</v>
      </c>
      <c r="F347" s="248">
        <v>0</v>
      </c>
      <c r="G347" s="247"/>
      <c r="H347" s="247">
        <f t="shared" si="29"/>
        <v>0</v>
      </c>
      <c r="I347" s="249"/>
    </row>
    <row r="348" ht="17.1" customHeight="1" spans="1:9">
      <c r="A348" s="246">
        <v>2040506</v>
      </c>
      <c r="B348" s="96" t="s">
        <v>1</v>
      </c>
      <c r="C348" s="96" t="s">
        <v>1</v>
      </c>
      <c r="D348" s="96" t="s">
        <v>124</v>
      </c>
      <c r="E348" s="99" t="s">
        <v>346</v>
      </c>
      <c r="F348" s="248">
        <v>0</v>
      </c>
      <c r="G348" s="247"/>
      <c r="H348" s="247">
        <f t="shared" si="29"/>
        <v>0</v>
      </c>
      <c r="I348" s="249"/>
    </row>
    <row r="349" ht="17.1" customHeight="1" spans="1:9">
      <c r="A349" s="246">
        <v>2040550</v>
      </c>
      <c r="B349" s="96" t="s">
        <v>1</v>
      </c>
      <c r="C349" s="96" t="s">
        <v>1</v>
      </c>
      <c r="D349" s="96" t="s">
        <v>132</v>
      </c>
      <c r="E349" s="99" t="s">
        <v>133</v>
      </c>
      <c r="F349" s="248">
        <v>0</v>
      </c>
      <c r="G349" s="247"/>
      <c r="H349" s="247">
        <f t="shared" si="29"/>
        <v>0</v>
      </c>
      <c r="I349" s="249"/>
    </row>
    <row r="350" ht="17.1" customHeight="1" spans="1:9">
      <c r="A350" s="246">
        <v>2040599</v>
      </c>
      <c r="B350" s="96" t="s">
        <v>1</v>
      </c>
      <c r="C350" s="96" t="s">
        <v>1</v>
      </c>
      <c r="D350" s="96" t="s">
        <v>134</v>
      </c>
      <c r="E350" s="99" t="s">
        <v>347</v>
      </c>
      <c r="F350" s="248">
        <v>0</v>
      </c>
      <c r="G350" s="247"/>
      <c r="H350" s="247">
        <f t="shared" si="29"/>
        <v>0</v>
      </c>
      <c r="I350" s="249"/>
    </row>
    <row r="351" ht="17.1" customHeight="1" spans="1:9">
      <c r="A351" s="246">
        <v>20406</v>
      </c>
      <c r="B351" s="96" t="s">
        <v>322</v>
      </c>
      <c r="C351" s="96" t="s">
        <v>124</v>
      </c>
      <c r="D351" s="96" t="s">
        <v>1</v>
      </c>
      <c r="E351" s="99" t="s">
        <v>348</v>
      </c>
      <c r="F351" s="248">
        <f>SUM(F352:F364)</f>
        <v>1010.34</v>
      </c>
      <c r="G351" s="248">
        <f>SUM(G352:G364)</f>
        <v>89.47</v>
      </c>
      <c r="H351" s="248">
        <f>SUM(H352:H364)</f>
        <v>1099.81</v>
      </c>
      <c r="I351" s="251"/>
    </row>
    <row r="352" ht="17.1" customHeight="1" spans="1:9">
      <c r="A352" s="246">
        <v>2040601</v>
      </c>
      <c r="B352" s="96" t="s">
        <v>1</v>
      </c>
      <c r="C352" s="96" t="s">
        <v>1</v>
      </c>
      <c r="D352" s="96" t="s">
        <v>113</v>
      </c>
      <c r="E352" s="99" t="s">
        <v>115</v>
      </c>
      <c r="F352" s="248">
        <v>657.8</v>
      </c>
      <c r="G352" s="247">
        <v>0</v>
      </c>
      <c r="H352" s="247">
        <f t="shared" ref="H352:H364" si="30">F352+G352</f>
        <v>657.8</v>
      </c>
      <c r="I352" s="249"/>
    </row>
    <row r="353" ht="17.1" customHeight="1" spans="1:9">
      <c r="A353" s="246">
        <v>2040602</v>
      </c>
      <c r="B353" s="96" t="s">
        <v>1</v>
      </c>
      <c r="C353" s="96" t="s">
        <v>1</v>
      </c>
      <c r="D353" s="96" t="s">
        <v>116</v>
      </c>
      <c r="E353" s="99" t="s">
        <v>117</v>
      </c>
      <c r="F353" s="248">
        <v>105.8</v>
      </c>
      <c r="G353" s="247">
        <v>89.47</v>
      </c>
      <c r="H353" s="247">
        <f t="shared" si="30"/>
        <v>195.27</v>
      </c>
      <c r="I353" s="249"/>
    </row>
    <row r="354" ht="17.1" customHeight="1" spans="1:9">
      <c r="A354" s="246">
        <v>2040603</v>
      </c>
      <c r="B354" s="96" t="s">
        <v>1</v>
      </c>
      <c r="C354" s="96" t="s">
        <v>1</v>
      </c>
      <c r="D354" s="96" t="s">
        <v>118</v>
      </c>
      <c r="E354" s="99" t="s">
        <v>119</v>
      </c>
      <c r="F354" s="248">
        <v>0</v>
      </c>
      <c r="G354" s="247"/>
      <c r="H354" s="247">
        <f t="shared" si="30"/>
        <v>0</v>
      </c>
      <c r="I354" s="249"/>
    </row>
    <row r="355" ht="17.1" customHeight="1" spans="1:9">
      <c r="A355" s="246">
        <v>2040604</v>
      </c>
      <c r="B355" s="96" t="s">
        <v>1</v>
      </c>
      <c r="C355" s="96" t="s">
        <v>1</v>
      </c>
      <c r="D355" s="96" t="s">
        <v>120</v>
      </c>
      <c r="E355" s="99" t="s">
        <v>349</v>
      </c>
      <c r="F355" s="248">
        <v>72.37</v>
      </c>
      <c r="G355" s="247">
        <v>0</v>
      </c>
      <c r="H355" s="247">
        <f t="shared" si="30"/>
        <v>72.37</v>
      </c>
      <c r="I355" s="249"/>
    </row>
    <row r="356" ht="17.1" customHeight="1" spans="1:9">
      <c r="A356" s="246">
        <v>2040605</v>
      </c>
      <c r="B356" s="96" t="s">
        <v>1</v>
      </c>
      <c r="C356" s="96" t="s">
        <v>1</v>
      </c>
      <c r="D356" s="96" t="s">
        <v>122</v>
      </c>
      <c r="E356" s="99" t="s">
        <v>350</v>
      </c>
      <c r="F356" s="248">
        <v>2</v>
      </c>
      <c r="G356" s="247">
        <v>0</v>
      </c>
      <c r="H356" s="247">
        <f t="shared" si="30"/>
        <v>2</v>
      </c>
      <c r="I356" s="249"/>
    </row>
    <row r="357" ht="17.1" customHeight="1" spans="1:9">
      <c r="A357" s="246">
        <v>2040606</v>
      </c>
      <c r="B357" s="96" t="s">
        <v>1</v>
      </c>
      <c r="C357" s="96" t="s">
        <v>1</v>
      </c>
      <c r="D357" s="96" t="s">
        <v>124</v>
      </c>
      <c r="E357" s="99" t="s">
        <v>351</v>
      </c>
      <c r="F357" s="248">
        <v>76.7</v>
      </c>
      <c r="G357" s="247">
        <v>0</v>
      </c>
      <c r="H357" s="247">
        <f t="shared" si="30"/>
        <v>76.7</v>
      </c>
      <c r="I357" s="249"/>
    </row>
    <row r="358" ht="17.1" customHeight="1" spans="1:9">
      <c r="A358" s="246">
        <v>2040607</v>
      </c>
      <c r="B358" s="96" t="s">
        <v>1</v>
      </c>
      <c r="C358" s="96" t="s">
        <v>1</v>
      </c>
      <c r="D358" s="96" t="s">
        <v>126</v>
      </c>
      <c r="E358" s="99" t="s">
        <v>352</v>
      </c>
      <c r="F358" s="248">
        <v>25</v>
      </c>
      <c r="G358" s="247">
        <v>0</v>
      </c>
      <c r="H358" s="247">
        <f t="shared" si="30"/>
        <v>25</v>
      </c>
      <c r="I358" s="249"/>
    </row>
    <row r="359" ht="17.1" customHeight="1" spans="1:9">
      <c r="A359" s="246">
        <v>2040608</v>
      </c>
      <c r="B359" s="96" t="s">
        <v>1</v>
      </c>
      <c r="C359" s="96" t="s">
        <v>1</v>
      </c>
      <c r="D359" s="96" t="s">
        <v>128</v>
      </c>
      <c r="E359" s="99" t="s">
        <v>353</v>
      </c>
      <c r="F359" s="248">
        <v>0</v>
      </c>
      <c r="G359" s="247"/>
      <c r="H359" s="247">
        <f t="shared" si="30"/>
        <v>0</v>
      </c>
      <c r="I359" s="249"/>
    </row>
    <row r="360" ht="17.1" customHeight="1" spans="1:9">
      <c r="A360" s="246">
        <v>2040610</v>
      </c>
      <c r="B360" s="96" t="s">
        <v>1</v>
      </c>
      <c r="C360" s="96" t="s">
        <v>1</v>
      </c>
      <c r="D360" s="96" t="s">
        <v>169</v>
      </c>
      <c r="E360" s="99" t="s">
        <v>354</v>
      </c>
      <c r="F360" s="248">
        <v>0</v>
      </c>
      <c r="G360" s="247"/>
      <c r="H360" s="247">
        <f t="shared" si="30"/>
        <v>0</v>
      </c>
      <c r="I360" s="249"/>
    </row>
    <row r="361" ht="17.1" customHeight="1" spans="1:9">
      <c r="A361" s="246">
        <v>2040612</v>
      </c>
      <c r="B361" s="96" t="s">
        <v>1</v>
      </c>
      <c r="C361" s="96" t="s">
        <v>1</v>
      </c>
      <c r="D361" s="96" t="s">
        <v>183</v>
      </c>
      <c r="E361" s="99" t="s">
        <v>355</v>
      </c>
      <c r="F361" s="248">
        <v>0</v>
      </c>
      <c r="G361" s="247"/>
      <c r="H361" s="247">
        <f t="shared" si="30"/>
        <v>0</v>
      </c>
      <c r="I361" s="249"/>
    </row>
    <row r="362" ht="17.1" customHeight="1" spans="1:9">
      <c r="A362" s="246">
        <v>2040613</v>
      </c>
      <c r="B362" s="96" t="s">
        <v>1</v>
      </c>
      <c r="C362" s="96" t="s">
        <v>1</v>
      </c>
      <c r="D362" s="96" t="s">
        <v>191</v>
      </c>
      <c r="E362" s="99" t="s">
        <v>165</v>
      </c>
      <c r="F362" s="248">
        <v>0</v>
      </c>
      <c r="G362" s="247"/>
      <c r="H362" s="247">
        <f t="shared" si="30"/>
        <v>0</v>
      </c>
      <c r="I362" s="249"/>
    </row>
    <row r="363" ht="17.1" customHeight="1" spans="1:9">
      <c r="A363" s="246">
        <v>2040650</v>
      </c>
      <c r="B363" s="96" t="s">
        <v>1</v>
      </c>
      <c r="C363" s="96" t="s">
        <v>1</v>
      </c>
      <c r="D363" s="96" t="s">
        <v>132</v>
      </c>
      <c r="E363" s="99" t="s">
        <v>133</v>
      </c>
      <c r="F363" s="248">
        <v>59.67</v>
      </c>
      <c r="G363" s="247">
        <v>0</v>
      </c>
      <c r="H363" s="247">
        <f t="shared" si="30"/>
        <v>59.67</v>
      </c>
      <c r="I363" s="249"/>
    </row>
    <row r="364" ht="17.1" customHeight="1" spans="1:9">
      <c r="A364" s="246">
        <v>2040699</v>
      </c>
      <c r="B364" s="96" t="s">
        <v>1</v>
      </c>
      <c r="C364" s="96" t="s">
        <v>1</v>
      </c>
      <c r="D364" s="96" t="s">
        <v>134</v>
      </c>
      <c r="E364" s="99" t="s">
        <v>356</v>
      </c>
      <c r="F364" s="248">
        <v>11</v>
      </c>
      <c r="G364" s="247">
        <v>0</v>
      </c>
      <c r="H364" s="247">
        <f t="shared" si="30"/>
        <v>11</v>
      </c>
      <c r="I364" s="249"/>
    </row>
    <row r="365" ht="17.1" customHeight="1" spans="1:9">
      <c r="A365" s="246">
        <v>20407</v>
      </c>
      <c r="B365" s="96" t="s">
        <v>322</v>
      </c>
      <c r="C365" s="96" t="s">
        <v>126</v>
      </c>
      <c r="D365" s="96" t="s">
        <v>1</v>
      </c>
      <c r="E365" s="99" t="s">
        <v>357</v>
      </c>
      <c r="F365" s="248">
        <f>SUM(F366:F374)</f>
        <v>0</v>
      </c>
      <c r="G365" s="248">
        <f>SUM(G366:G374)</f>
        <v>0</v>
      </c>
      <c r="H365" s="248">
        <f>SUM(H366:H374)</f>
        <v>0</v>
      </c>
      <c r="I365" s="251"/>
    </row>
    <row r="366" ht="17.1" customHeight="1" spans="1:9">
      <c r="A366" s="246">
        <v>2040701</v>
      </c>
      <c r="B366" s="96" t="s">
        <v>1</v>
      </c>
      <c r="C366" s="96" t="s">
        <v>1</v>
      </c>
      <c r="D366" s="96" t="s">
        <v>113</v>
      </c>
      <c r="E366" s="99" t="s">
        <v>115</v>
      </c>
      <c r="F366" s="248">
        <v>0</v>
      </c>
      <c r="G366" s="247"/>
      <c r="H366" s="247">
        <f t="shared" ref="H366:H374" si="31">F366+G366</f>
        <v>0</v>
      </c>
      <c r="I366" s="249"/>
    </row>
    <row r="367" ht="17.1" customHeight="1" spans="1:9">
      <c r="A367" s="246">
        <v>2040702</v>
      </c>
      <c r="B367" s="96" t="s">
        <v>1</v>
      </c>
      <c r="C367" s="96" t="s">
        <v>1</v>
      </c>
      <c r="D367" s="96" t="s">
        <v>116</v>
      </c>
      <c r="E367" s="99" t="s">
        <v>117</v>
      </c>
      <c r="F367" s="248">
        <v>0</v>
      </c>
      <c r="G367" s="247"/>
      <c r="H367" s="247">
        <f t="shared" si="31"/>
        <v>0</v>
      </c>
      <c r="I367" s="249"/>
    </row>
    <row r="368" ht="17.1" customHeight="1" spans="1:9">
      <c r="A368" s="246">
        <v>2040703</v>
      </c>
      <c r="B368" s="96" t="s">
        <v>1</v>
      </c>
      <c r="C368" s="96" t="s">
        <v>1</v>
      </c>
      <c r="D368" s="96" t="s">
        <v>118</v>
      </c>
      <c r="E368" s="99" t="s">
        <v>119</v>
      </c>
      <c r="F368" s="248">
        <v>0</v>
      </c>
      <c r="G368" s="247"/>
      <c r="H368" s="247">
        <f t="shared" si="31"/>
        <v>0</v>
      </c>
      <c r="I368" s="249"/>
    </row>
    <row r="369" ht="17.1" customHeight="1" spans="1:9">
      <c r="A369" s="246">
        <v>2040704</v>
      </c>
      <c r="B369" s="96" t="s">
        <v>1</v>
      </c>
      <c r="C369" s="96" t="s">
        <v>1</v>
      </c>
      <c r="D369" s="96" t="s">
        <v>120</v>
      </c>
      <c r="E369" s="99" t="s">
        <v>358</v>
      </c>
      <c r="F369" s="248">
        <v>0</v>
      </c>
      <c r="G369" s="247"/>
      <c r="H369" s="247">
        <f t="shared" si="31"/>
        <v>0</v>
      </c>
      <c r="I369" s="249"/>
    </row>
    <row r="370" ht="17.1" customHeight="1" spans="1:9">
      <c r="A370" s="246">
        <v>2040705</v>
      </c>
      <c r="B370" s="96" t="s">
        <v>1</v>
      </c>
      <c r="C370" s="96" t="s">
        <v>1</v>
      </c>
      <c r="D370" s="96" t="s">
        <v>122</v>
      </c>
      <c r="E370" s="99" t="s">
        <v>359</v>
      </c>
      <c r="F370" s="248">
        <v>0</v>
      </c>
      <c r="G370" s="247"/>
      <c r="H370" s="247">
        <f t="shared" si="31"/>
        <v>0</v>
      </c>
      <c r="I370" s="249"/>
    </row>
    <row r="371" ht="17.1" customHeight="1" spans="1:9">
      <c r="A371" s="246">
        <v>2040706</v>
      </c>
      <c r="B371" s="96" t="s">
        <v>1</v>
      </c>
      <c r="C371" s="96" t="s">
        <v>1</v>
      </c>
      <c r="D371" s="96" t="s">
        <v>124</v>
      </c>
      <c r="E371" s="99" t="s">
        <v>360</v>
      </c>
      <c r="F371" s="248">
        <v>0</v>
      </c>
      <c r="G371" s="247"/>
      <c r="H371" s="247">
        <f t="shared" si="31"/>
        <v>0</v>
      </c>
      <c r="I371" s="249"/>
    </row>
    <row r="372" ht="17.1" customHeight="1" spans="1:9">
      <c r="A372" s="246">
        <v>2040707</v>
      </c>
      <c r="B372" s="96" t="s">
        <v>1</v>
      </c>
      <c r="C372" s="96" t="s">
        <v>1</v>
      </c>
      <c r="D372" s="96" t="s">
        <v>126</v>
      </c>
      <c r="E372" s="99" t="s">
        <v>165</v>
      </c>
      <c r="F372" s="248">
        <v>0</v>
      </c>
      <c r="G372" s="247"/>
      <c r="H372" s="247">
        <f t="shared" si="31"/>
        <v>0</v>
      </c>
      <c r="I372" s="249"/>
    </row>
    <row r="373" ht="17.1" customHeight="1" spans="1:9">
      <c r="A373" s="246">
        <v>2040750</v>
      </c>
      <c r="B373" s="96" t="s">
        <v>1</v>
      </c>
      <c r="C373" s="96" t="s">
        <v>1</v>
      </c>
      <c r="D373" s="96" t="s">
        <v>132</v>
      </c>
      <c r="E373" s="99" t="s">
        <v>133</v>
      </c>
      <c r="F373" s="248">
        <v>0</v>
      </c>
      <c r="G373" s="247"/>
      <c r="H373" s="247">
        <f t="shared" si="31"/>
        <v>0</v>
      </c>
      <c r="I373" s="249"/>
    </row>
    <row r="374" ht="17.1" customHeight="1" spans="1:9">
      <c r="A374" s="246">
        <v>2040799</v>
      </c>
      <c r="B374" s="96" t="s">
        <v>1</v>
      </c>
      <c r="C374" s="96" t="s">
        <v>1</v>
      </c>
      <c r="D374" s="96" t="s">
        <v>134</v>
      </c>
      <c r="E374" s="99" t="s">
        <v>361</v>
      </c>
      <c r="F374" s="248">
        <v>0</v>
      </c>
      <c r="G374" s="247"/>
      <c r="H374" s="247">
        <f t="shared" si="31"/>
        <v>0</v>
      </c>
      <c r="I374" s="249"/>
    </row>
    <row r="375" ht="17.1" customHeight="1" spans="1:9">
      <c r="A375" s="246">
        <v>20408</v>
      </c>
      <c r="B375" s="96" t="s">
        <v>322</v>
      </c>
      <c r="C375" s="96" t="s">
        <v>128</v>
      </c>
      <c r="D375" s="96" t="s">
        <v>1</v>
      </c>
      <c r="E375" s="99" t="s">
        <v>362</v>
      </c>
      <c r="F375" s="248">
        <f>SUM(F376:F384)</f>
        <v>27</v>
      </c>
      <c r="G375" s="248">
        <f>SUM(G376:G384)</f>
        <v>0</v>
      </c>
      <c r="H375" s="248">
        <f>SUM(H376:H384)</f>
        <v>27</v>
      </c>
      <c r="I375" s="251"/>
    </row>
    <row r="376" ht="17.1" customHeight="1" spans="1:9">
      <c r="A376" s="246">
        <v>2040801</v>
      </c>
      <c r="B376" s="96" t="s">
        <v>1</v>
      </c>
      <c r="C376" s="96" t="s">
        <v>1</v>
      </c>
      <c r="D376" s="96" t="s">
        <v>113</v>
      </c>
      <c r="E376" s="99" t="s">
        <v>115</v>
      </c>
      <c r="F376" s="248">
        <v>0</v>
      </c>
      <c r="G376" s="247"/>
      <c r="H376" s="247">
        <f t="shared" ref="H376:H384" si="32">F376+G376</f>
        <v>0</v>
      </c>
      <c r="I376" s="249"/>
    </row>
    <row r="377" ht="17.1" customHeight="1" spans="1:9">
      <c r="A377" s="246">
        <v>2040802</v>
      </c>
      <c r="B377" s="96" t="s">
        <v>1</v>
      </c>
      <c r="C377" s="96" t="s">
        <v>1</v>
      </c>
      <c r="D377" s="96" t="s">
        <v>116</v>
      </c>
      <c r="E377" s="99" t="s">
        <v>117</v>
      </c>
      <c r="F377" s="248">
        <v>0</v>
      </c>
      <c r="G377" s="247"/>
      <c r="H377" s="247">
        <f t="shared" si="32"/>
        <v>0</v>
      </c>
      <c r="I377" s="249"/>
    </row>
    <row r="378" ht="17.1" customHeight="1" spans="1:9">
      <c r="A378" s="246">
        <v>2040803</v>
      </c>
      <c r="B378" s="96" t="s">
        <v>1</v>
      </c>
      <c r="C378" s="96" t="s">
        <v>1</v>
      </c>
      <c r="D378" s="96" t="s">
        <v>118</v>
      </c>
      <c r="E378" s="99" t="s">
        <v>119</v>
      </c>
      <c r="F378" s="248">
        <v>0</v>
      </c>
      <c r="G378" s="247"/>
      <c r="H378" s="247">
        <f t="shared" si="32"/>
        <v>0</v>
      </c>
      <c r="I378" s="249"/>
    </row>
    <row r="379" ht="17.1" customHeight="1" spans="1:9">
      <c r="A379" s="246">
        <v>2040804</v>
      </c>
      <c r="B379" s="96" t="s">
        <v>1</v>
      </c>
      <c r="C379" s="96" t="s">
        <v>1</v>
      </c>
      <c r="D379" s="96" t="s">
        <v>120</v>
      </c>
      <c r="E379" s="99" t="s">
        <v>363</v>
      </c>
      <c r="F379" s="248">
        <v>0</v>
      </c>
      <c r="G379" s="247"/>
      <c r="H379" s="247">
        <f t="shared" si="32"/>
        <v>0</v>
      </c>
      <c r="I379" s="249"/>
    </row>
    <row r="380" ht="17.1" customHeight="1" spans="1:9">
      <c r="A380" s="246">
        <v>2040805</v>
      </c>
      <c r="B380" s="96" t="s">
        <v>1</v>
      </c>
      <c r="C380" s="96" t="s">
        <v>1</v>
      </c>
      <c r="D380" s="96" t="s">
        <v>122</v>
      </c>
      <c r="E380" s="99" t="s">
        <v>364</v>
      </c>
      <c r="F380" s="248">
        <v>27</v>
      </c>
      <c r="G380" s="247">
        <v>0</v>
      </c>
      <c r="H380" s="247">
        <f t="shared" si="32"/>
        <v>27</v>
      </c>
      <c r="I380" s="249"/>
    </row>
    <row r="381" ht="17.1" customHeight="1" spans="1:9">
      <c r="A381" s="246">
        <v>2040806</v>
      </c>
      <c r="B381" s="96" t="s">
        <v>1</v>
      </c>
      <c r="C381" s="96" t="s">
        <v>1</v>
      </c>
      <c r="D381" s="96" t="s">
        <v>124</v>
      </c>
      <c r="E381" s="99" t="s">
        <v>365</v>
      </c>
      <c r="F381" s="248">
        <v>0</v>
      </c>
      <c r="G381" s="247"/>
      <c r="H381" s="247">
        <f t="shared" si="32"/>
        <v>0</v>
      </c>
      <c r="I381" s="249"/>
    </row>
    <row r="382" ht="17.1" customHeight="1" spans="1:9">
      <c r="A382" s="246">
        <v>2040807</v>
      </c>
      <c r="B382" s="96" t="s">
        <v>1</v>
      </c>
      <c r="C382" s="96" t="s">
        <v>1</v>
      </c>
      <c r="D382" s="96" t="s">
        <v>126</v>
      </c>
      <c r="E382" s="99" t="s">
        <v>165</v>
      </c>
      <c r="F382" s="248">
        <v>0</v>
      </c>
      <c r="G382" s="247"/>
      <c r="H382" s="247">
        <f t="shared" si="32"/>
        <v>0</v>
      </c>
      <c r="I382" s="249"/>
    </row>
    <row r="383" ht="17.1" customHeight="1" spans="1:9">
      <c r="A383" s="246">
        <v>2040850</v>
      </c>
      <c r="B383" s="96" t="s">
        <v>1</v>
      </c>
      <c r="C383" s="96" t="s">
        <v>1</v>
      </c>
      <c r="D383" s="96" t="s">
        <v>132</v>
      </c>
      <c r="E383" s="99" t="s">
        <v>133</v>
      </c>
      <c r="F383" s="248">
        <v>0</v>
      </c>
      <c r="G383" s="247"/>
      <c r="H383" s="247">
        <f t="shared" si="32"/>
        <v>0</v>
      </c>
      <c r="I383" s="249"/>
    </row>
    <row r="384" ht="17.1" customHeight="1" spans="1:9">
      <c r="A384" s="246">
        <v>2040899</v>
      </c>
      <c r="B384" s="96" t="s">
        <v>1</v>
      </c>
      <c r="C384" s="96" t="s">
        <v>1</v>
      </c>
      <c r="D384" s="96" t="s">
        <v>134</v>
      </c>
      <c r="E384" s="99" t="s">
        <v>366</v>
      </c>
      <c r="F384" s="248">
        <v>0</v>
      </c>
      <c r="G384" s="247"/>
      <c r="H384" s="247">
        <f t="shared" si="32"/>
        <v>0</v>
      </c>
      <c r="I384" s="249"/>
    </row>
    <row r="385" ht="17.1" customHeight="1" spans="1:9">
      <c r="A385" s="246">
        <v>20409</v>
      </c>
      <c r="B385" s="96" t="s">
        <v>322</v>
      </c>
      <c r="C385" s="96" t="s">
        <v>130</v>
      </c>
      <c r="D385" s="96" t="s">
        <v>1</v>
      </c>
      <c r="E385" s="99" t="s">
        <v>367</v>
      </c>
      <c r="F385" s="248">
        <f>SUM(F386:F392)</f>
        <v>0</v>
      </c>
      <c r="G385" s="248">
        <f>SUM(G386:G392)</f>
        <v>0</v>
      </c>
      <c r="H385" s="248">
        <f>SUM(H386:H392)</f>
        <v>0</v>
      </c>
      <c r="I385" s="251"/>
    </row>
    <row r="386" ht="17.1" customHeight="1" spans="1:9">
      <c r="A386" s="246">
        <v>2040901</v>
      </c>
      <c r="B386" s="96" t="s">
        <v>1</v>
      </c>
      <c r="C386" s="96" t="s">
        <v>1</v>
      </c>
      <c r="D386" s="96" t="s">
        <v>113</v>
      </c>
      <c r="E386" s="99" t="s">
        <v>115</v>
      </c>
      <c r="F386" s="248">
        <v>0</v>
      </c>
      <c r="G386" s="247"/>
      <c r="H386" s="247">
        <f t="shared" ref="H386:H392" si="33">F386+G386</f>
        <v>0</v>
      </c>
      <c r="I386" s="249"/>
    </row>
    <row r="387" ht="17.1" customHeight="1" spans="1:9">
      <c r="A387" s="246">
        <v>2040902</v>
      </c>
      <c r="B387" s="96" t="s">
        <v>1</v>
      </c>
      <c r="C387" s="96" t="s">
        <v>1</v>
      </c>
      <c r="D387" s="96" t="s">
        <v>116</v>
      </c>
      <c r="E387" s="99" t="s">
        <v>117</v>
      </c>
      <c r="F387" s="248">
        <v>0</v>
      </c>
      <c r="G387" s="247"/>
      <c r="H387" s="247">
        <f t="shared" si="33"/>
        <v>0</v>
      </c>
      <c r="I387" s="249"/>
    </row>
    <row r="388" ht="17.1" customHeight="1" spans="1:9">
      <c r="A388" s="246">
        <v>2040903</v>
      </c>
      <c r="B388" s="96" t="s">
        <v>1</v>
      </c>
      <c r="C388" s="96" t="s">
        <v>1</v>
      </c>
      <c r="D388" s="96" t="s">
        <v>118</v>
      </c>
      <c r="E388" s="99" t="s">
        <v>119</v>
      </c>
      <c r="F388" s="248">
        <v>0</v>
      </c>
      <c r="G388" s="247"/>
      <c r="H388" s="247">
        <f t="shared" si="33"/>
        <v>0</v>
      </c>
      <c r="I388" s="249"/>
    </row>
    <row r="389" ht="17.1" customHeight="1" spans="1:9">
      <c r="A389" s="246">
        <v>2040904</v>
      </c>
      <c r="B389" s="96" t="s">
        <v>1</v>
      </c>
      <c r="C389" s="96" t="s">
        <v>1</v>
      </c>
      <c r="D389" s="96" t="s">
        <v>120</v>
      </c>
      <c r="E389" s="99" t="s">
        <v>368</v>
      </c>
      <c r="F389" s="248">
        <v>0</v>
      </c>
      <c r="G389" s="247"/>
      <c r="H389" s="247">
        <f t="shared" si="33"/>
        <v>0</v>
      </c>
      <c r="I389" s="249"/>
    </row>
    <row r="390" ht="17.1" customHeight="1" spans="1:9">
      <c r="A390" s="246">
        <v>2040905</v>
      </c>
      <c r="B390" s="96" t="s">
        <v>1</v>
      </c>
      <c r="C390" s="96" t="s">
        <v>1</v>
      </c>
      <c r="D390" s="96" t="s">
        <v>122</v>
      </c>
      <c r="E390" s="99" t="s">
        <v>369</v>
      </c>
      <c r="F390" s="248">
        <v>0</v>
      </c>
      <c r="G390" s="247"/>
      <c r="H390" s="247">
        <f t="shared" si="33"/>
        <v>0</v>
      </c>
      <c r="I390" s="249"/>
    </row>
    <row r="391" ht="17.1" customHeight="1" spans="1:9">
      <c r="A391" s="246">
        <v>2040950</v>
      </c>
      <c r="B391" s="96" t="s">
        <v>1</v>
      </c>
      <c r="C391" s="96" t="s">
        <v>1</v>
      </c>
      <c r="D391" s="96" t="s">
        <v>132</v>
      </c>
      <c r="E391" s="99" t="s">
        <v>133</v>
      </c>
      <c r="F391" s="248">
        <v>0</v>
      </c>
      <c r="G391" s="247"/>
      <c r="H391" s="247">
        <f t="shared" si="33"/>
        <v>0</v>
      </c>
      <c r="I391" s="249"/>
    </row>
    <row r="392" ht="17.1" customHeight="1" spans="1:9">
      <c r="A392" s="246">
        <v>2040999</v>
      </c>
      <c r="B392" s="96" t="s">
        <v>1</v>
      </c>
      <c r="C392" s="96" t="s">
        <v>1</v>
      </c>
      <c r="D392" s="96" t="s">
        <v>134</v>
      </c>
      <c r="E392" s="99" t="s">
        <v>370</v>
      </c>
      <c r="F392" s="248">
        <v>0</v>
      </c>
      <c r="G392" s="247"/>
      <c r="H392" s="247">
        <f t="shared" si="33"/>
        <v>0</v>
      </c>
      <c r="I392" s="249"/>
    </row>
    <row r="393" ht="17.1" customHeight="1" spans="1:9">
      <c r="A393" s="246">
        <v>20410</v>
      </c>
      <c r="B393" s="96" t="s">
        <v>322</v>
      </c>
      <c r="C393" s="96" t="s">
        <v>169</v>
      </c>
      <c r="D393" s="96" t="s">
        <v>1</v>
      </c>
      <c r="E393" s="99" t="s">
        <v>371</v>
      </c>
      <c r="F393" s="248">
        <f>SUM(F394:F398)</f>
        <v>0</v>
      </c>
      <c r="G393" s="248">
        <f>SUM(G394:G398)</f>
        <v>0</v>
      </c>
      <c r="H393" s="248">
        <f>SUM(H394:H398)</f>
        <v>0</v>
      </c>
      <c r="I393" s="251"/>
    </row>
    <row r="394" ht="17.1" customHeight="1" spans="1:9">
      <c r="A394" s="246">
        <v>2041001</v>
      </c>
      <c r="B394" s="96" t="s">
        <v>1</v>
      </c>
      <c r="C394" s="96" t="s">
        <v>1</v>
      </c>
      <c r="D394" s="96" t="s">
        <v>113</v>
      </c>
      <c r="E394" s="99" t="s">
        <v>115</v>
      </c>
      <c r="F394" s="248">
        <v>0</v>
      </c>
      <c r="G394" s="247"/>
      <c r="H394" s="247">
        <f>F394+G394</f>
        <v>0</v>
      </c>
      <c r="I394" s="249"/>
    </row>
    <row r="395" ht="17.1" customHeight="1" spans="1:9">
      <c r="A395" s="246">
        <v>2041002</v>
      </c>
      <c r="B395" s="96" t="s">
        <v>1</v>
      </c>
      <c r="C395" s="96" t="s">
        <v>1</v>
      </c>
      <c r="D395" s="96" t="s">
        <v>116</v>
      </c>
      <c r="E395" s="99" t="s">
        <v>117</v>
      </c>
      <c r="F395" s="248">
        <v>0</v>
      </c>
      <c r="G395" s="247"/>
      <c r="H395" s="247">
        <f>F395+G395</f>
        <v>0</v>
      </c>
      <c r="I395" s="249"/>
    </row>
    <row r="396" ht="17.1" customHeight="1" spans="1:9">
      <c r="A396" s="246">
        <v>2041006</v>
      </c>
      <c r="B396" s="96" t="s">
        <v>1</v>
      </c>
      <c r="C396" s="96" t="s">
        <v>1</v>
      </c>
      <c r="D396" s="96" t="s">
        <v>124</v>
      </c>
      <c r="E396" s="99" t="s">
        <v>165</v>
      </c>
      <c r="F396" s="248">
        <v>0</v>
      </c>
      <c r="G396" s="247"/>
      <c r="H396" s="247">
        <f>F396+G396</f>
        <v>0</v>
      </c>
      <c r="I396" s="249"/>
    </row>
    <row r="397" ht="17.1" customHeight="1" spans="1:9">
      <c r="A397" s="246">
        <v>2041007</v>
      </c>
      <c r="B397" s="96" t="s">
        <v>1</v>
      </c>
      <c r="C397" s="96" t="s">
        <v>1</v>
      </c>
      <c r="D397" s="96" t="s">
        <v>126</v>
      </c>
      <c r="E397" s="99" t="s">
        <v>372</v>
      </c>
      <c r="F397" s="248">
        <v>0</v>
      </c>
      <c r="G397" s="247"/>
      <c r="H397" s="247">
        <f>F397+G397</f>
        <v>0</v>
      </c>
      <c r="I397" s="249"/>
    </row>
    <row r="398" ht="17.1" customHeight="1" spans="1:9">
      <c r="A398" s="246">
        <v>2041099</v>
      </c>
      <c r="B398" s="96" t="s">
        <v>1</v>
      </c>
      <c r="C398" s="96" t="s">
        <v>1</v>
      </c>
      <c r="D398" s="96" t="s">
        <v>134</v>
      </c>
      <c r="E398" s="99" t="s">
        <v>373</v>
      </c>
      <c r="F398" s="248">
        <v>0</v>
      </c>
      <c r="G398" s="247"/>
      <c r="H398" s="247">
        <f>F398+G398</f>
        <v>0</v>
      </c>
      <c r="I398" s="249"/>
    </row>
    <row r="399" ht="17.1" customHeight="1" spans="1:9">
      <c r="A399" s="246">
        <v>20499</v>
      </c>
      <c r="B399" s="96" t="s">
        <v>322</v>
      </c>
      <c r="C399" s="96" t="s">
        <v>134</v>
      </c>
      <c r="D399" s="96" t="s">
        <v>1</v>
      </c>
      <c r="E399" s="99" t="s">
        <v>374</v>
      </c>
      <c r="F399" s="248">
        <f>SUM(F400:F401)</f>
        <v>41.25</v>
      </c>
      <c r="G399" s="248">
        <f>SUM(G400:G401)</f>
        <v>0</v>
      </c>
      <c r="H399" s="248">
        <f>SUM(H400:H401)</f>
        <v>41.25</v>
      </c>
      <c r="I399" s="251"/>
    </row>
    <row r="400" ht="17.1" customHeight="1" spans="1:9">
      <c r="A400" s="246">
        <v>2049902</v>
      </c>
      <c r="B400" s="96" t="s">
        <v>1</v>
      </c>
      <c r="C400" s="96" t="s">
        <v>1</v>
      </c>
      <c r="D400" s="96" t="s">
        <v>116</v>
      </c>
      <c r="E400" s="99" t="s">
        <v>375</v>
      </c>
      <c r="F400" s="248">
        <v>0</v>
      </c>
      <c r="G400" s="247">
        <v>0</v>
      </c>
      <c r="H400" s="247">
        <f>F400+G400</f>
        <v>0</v>
      </c>
      <c r="I400" s="249"/>
    </row>
    <row r="401" ht="17.1" customHeight="1" spans="1:9">
      <c r="A401" s="246">
        <v>2049999</v>
      </c>
      <c r="B401" s="96" t="s">
        <v>1</v>
      </c>
      <c r="C401" s="96" t="s">
        <v>1</v>
      </c>
      <c r="D401" s="96" t="s">
        <v>134</v>
      </c>
      <c r="E401" s="99" t="s">
        <v>374</v>
      </c>
      <c r="F401" s="248">
        <v>41.25</v>
      </c>
      <c r="G401" s="247">
        <v>0</v>
      </c>
      <c r="H401" s="247">
        <f>F401+G401</f>
        <v>41.25</v>
      </c>
      <c r="I401" s="249"/>
    </row>
    <row r="402" ht="17.1" customHeight="1" spans="1:9">
      <c r="A402" s="246">
        <v>205</v>
      </c>
      <c r="B402" s="96" t="s">
        <v>376</v>
      </c>
      <c r="C402" s="96" t="s">
        <v>1</v>
      </c>
      <c r="D402" s="96" t="s">
        <v>1</v>
      </c>
      <c r="E402" s="99" t="s">
        <v>377</v>
      </c>
      <c r="F402" s="248">
        <f>F403+F408+F415+F421+F427+F431+F435+F439+F445+F452</f>
        <v>64654.89</v>
      </c>
      <c r="G402" s="248">
        <f>G403+G408+G415+G421+G427+G431+G435+G439+G445+G452</f>
        <v>9227.26</v>
      </c>
      <c r="H402" s="248">
        <f>H403+H408+H415+H421+H427+H431+H435+H439+H445+H452</f>
        <v>73882.15</v>
      </c>
      <c r="I402" s="251"/>
    </row>
    <row r="403" ht="17.1" customHeight="1" spans="1:9">
      <c r="A403" s="246">
        <v>20501</v>
      </c>
      <c r="B403" s="96" t="s">
        <v>376</v>
      </c>
      <c r="C403" s="96" t="s">
        <v>113</v>
      </c>
      <c r="D403" s="96" t="s">
        <v>1</v>
      </c>
      <c r="E403" s="99" t="s">
        <v>378</v>
      </c>
      <c r="F403" s="248">
        <f>SUM(F404:F407)</f>
        <v>1040.59</v>
      </c>
      <c r="G403" s="248">
        <f>SUM(G404:G407)</f>
        <v>12</v>
      </c>
      <c r="H403" s="248">
        <f>SUM(H404:H407)</f>
        <v>1052.59</v>
      </c>
      <c r="I403" s="251"/>
    </row>
    <row r="404" ht="17.1" customHeight="1" spans="1:9">
      <c r="A404" s="246">
        <v>2050101</v>
      </c>
      <c r="B404" s="96" t="s">
        <v>1</v>
      </c>
      <c r="C404" s="96" t="s">
        <v>1</v>
      </c>
      <c r="D404" s="96" t="s">
        <v>113</v>
      </c>
      <c r="E404" s="99" t="s">
        <v>115</v>
      </c>
      <c r="F404" s="248">
        <v>169.71</v>
      </c>
      <c r="G404" s="247">
        <v>0</v>
      </c>
      <c r="H404" s="247">
        <f>F404+G404</f>
        <v>169.71</v>
      </c>
      <c r="I404" s="249"/>
    </row>
    <row r="405" ht="17.1" customHeight="1" spans="1:9">
      <c r="A405" s="246">
        <v>2050102</v>
      </c>
      <c r="B405" s="96" t="s">
        <v>1</v>
      </c>
      <c r="C405" s="96" t="s">
        <v>1</v>
      </c>
      <c r="D405" s="96" t="s">
        <v>116</v>
      </c>
      <c r="E405" s="99" t="s">
        <v>117</v>
      </c>
      <c r="F405" s="248">
        <v>33</v>
      </c>
      <c r="G405" s="247">
        <v>0</v>
      </c>
      <c r="H405" s="247">
        <f>F405+G405</f>
        <v>33</v>
      </c>
      <c r="I405" s="249"/>
    </row>
    <row r="406" ht="17.1" customHeight="1" spans="1:9">
      <c r="A406" s="246">
        <v>2050103</v>
      </c>
      <c r="B406" s="96" t="s">
        <v>1</v>
      </c>
      <c r="C406" s="96" t="s">
        <v>1</v>
      </c>
      <c r="D406" s="96" t="s">
        <v>118</v>
      </c>
      <c r="E406" s="99" t="s">
        <v>119</v>
      </c>
      <c r="F406" s="248">
        <v>818.46</v>
      </c>
      <c r="G406" s="247">
        <v>0</v>
      </c>
      <c r="H406" s="247">
        <f>F406+G406</f>
        <v>818.46</v>
      </c>
      <c r="I406" s="249"/>
    </row>
    <row r="407" ht="17.1" customHeight="1" spans="1:9">
      <c r="A407" s="246">
        <v>2050199</v>
      </c>
      <c r="B407" s="96" t="s">
        <v>1</v>
      </c>
      <c r="C407" s="96" t="s">
        <v>1</v>
      </c>
      <c r="D407" s="96" t="s">
        <v>134</v>
      </c>
      <c r="E407" s="99" t="s">
        <v>379</v>
      </c>
      <c r="F407" s="248">
        <v>19.42</v>
      </c>
      <c r="G407" s="247">
        <v>12</v>
      </c>
      <c r="H407" s="247">
        <f>F407+G407</f>
        <v>31.42</v>
      </c>
      <c r="I407" s="249"/>
    </row>
    <row r="408" ht="17.1" customHeight="1" spans="1:9">
      <c r="A408" s="246">
        <v>20502</v>
      </c>
      <c r="B408" s="96" t="s">
        <v>376</v>
      </c>
      <c r="C408" s="96" t="s">
        <v>116</v>
      </c>
      <c r="D408" s="96" t="s">
        <v>1</v>
      </c>
      <c r="E408" s="99" t="s">
        <v>380</v>
      </c>
      <c r="F408" s="248">
        <f>SUM(F409:F414)</f>
        <v>61227.6</v>
      </c>
      <c r="G408" s="248">
        <f>SUM(G409:G414)</f>
        <v>8781.85</v>
      </c>
      <c r="H408" s="248">
        <f>SUM(H409:H414)</f>
        <v>70009.45</v>
      </c>
      <c r="I408" s="251"/>
    </row>
    <row r="409" ht="17.1" customHeight="1" spans="1:9">
      <c r="A409" s="246">
        <v>2050201</v>
      </c>
      <c r="B409" s="96" t="s">
        <v>1</v>
      </c>
      <c r="C409" s="96" t="s">
        <v>1</v>
      </c>
      <c r="D409" s="96" t="s">
        <v>113</v>
      </c>
      <c r="E409" s="99" t="s">
        <v>381</v>
      </c>
      <c r="F409" s="248">
        <v>6651.63</v>
      </c>
      <c r="G409" s="247">
        <v>2620.08</v>
      </c>
      <c r="H409" s="247">
        <f t="shared" ref="H409:H414" si="34">F409+G409</f>
        <v>9271.71</v>
      </c>
      <c r="I409" s="249"/>
    </row>
    <row r="410" ht="17.1" customHeight="1" spans="1:9">
      <c r="A410" s="246">
        <v>2050202</v>
      </c>
      <c r="B410" s="96" t="s">
        <v>1</v>
      </c>
      <c r="C410" s="96" t="s">
        <v>1</v>
      </c>
      <c r="D410" s="96" t="s">
        <v>116</v>
      </c>
      <c r="E410" s="99" t="s">
        <v>382</v>
      </c>
      <c r="F410" s="248">
        <v>28192.26</v>
      </c>
      <c r="G410" s="247">
        <f>2974.36+3</f>
        <v>2977.36</v>
      </c>
      <c r="H410" s="247">
        <f t="shared" si="34"/>
        <v>31169.62</v>
      </c>
      <c r="I410" s="249"/>
    </row>
    <row r="411" ht="17.1" customHeight="1" spans="1:9">
      <c r="A411" s="246">
        <v>2050203</v>
      </c>
      <c r="B411" s="96" t="s">
        <v>1</v>
      </c>
      <c r="C411" s="96" t="s">
        <v>1</v>
      </c>
      <c r="D411" s="96" t="s">
        <v>118</v>
      </c>
      <c r="E411" s="99" t="s">
        <v>383</v>
      </c>
      <c r="F411" s="248">
        <v>17721.65</v>
      </c>
      <c r="G411" s="247">
        <v>1337.09</v>
      </c>
      <c r="H411" s="247">
        <f t="shared" si="34"/>
        <v>19058.74</v>
      </c>
      <c r="I411" s="249"/>
    </row>
    <row r="412" ht="17.1" customHeight="1" spans="1:9">
      <c r="A412" s="246">
        <v>2050204</v>
      </c>
      <c r="B412" s="96" t="s">
        <v>1</v>
      </c>
      <c r="C412" s="96" t="s">
        <v>1</v>
      </c>
      <c r="D412" s="96" t="s">
        <v>120</v>
      </c>
      <c r="E412" s="99" t="s">
        <v>384</v>
      </c>
      <c r="F412" s="248">
        <v>7187.12</v>
      </c>
      <c r="G412" s="247">
        <v>1123.31</v>
      </c>
      <c r="H412" s="247">
        <f t="shared" si="34"/>
        <v>8310.43</v>
      </c>
      <c r="I412" s="249"/>
    </row>
    <row r="413" ht="17.1" customHeight="1" spans="1:9">
      <c r="A413" s="246">
        <v>2050205</v>
      </c>
      <c r="B413" s="96" t="s">
        <v>1</v>
      </c>
      <c r="C413" s="96" t="s">
        <v>1</v>
      </c>
      <c r="D413" s="96" t="s">
        <v>122</v>
      </c>
      <c r="E413" s="99" t="s">
        <v>385</v>
      </c>
      <c r="F413" s="248">
        <v>0</v>
      </c>
      <c r="G413" s="247">
        <v>10.4</v>
      </c>
      <c r="H413" s="247">
        <f t="shared" si="34"/>
        <v>10.4</v>
      </c>
      <c r="I413" s="249"/>
    </row>
    <row r="414" ht="17.1" customHeight="1" spans="1:9">
      <c r="A414" s="246">
        <v>2050299</v>
      </c>
      <c r="B414" s="96" t="s">
        <v>1</v>
      </c>
      <c r="C414" s="96" t="s">
        <v>1</v>
      </c>
      <c r="D414" s="96" t="s">
        <v>134</v>
      </c>
      <c r="E414" s="99" t="s">
        <v>386</v>
      </c>
      <c r="F414" s="248">
        <v>1474.94</v>
      </c>
      <c r="G414" s="247">
        <v>713.61</v>
      </c>
      <c r="H414" s="247">
        <f t="shared" si="34"/>
        <v>2188.55</v>
      </c>
      <c r="I414" s="249"/>
    </row>
    <row r="415" ht="17.1" customHeight="1" spans="1:9">
      <c r="A415" s="246">
        <v>20503</v>
      </c>
      <c r="B415" s="96" t="s">
        <v>376</v>
      </c>
      <c r="C415" s="96" t="s">
        <v>118</v>
      </c>
      <c r="D415" s="96" t="s">
        <v>1</v>
      </c>
      <c r="E415" s="99" t="s">
        <v>387</v>
      </c>
      <c r="F415" s="248">
        <f>SUM(F416:F420)</f>
        <v>1716.18</v>
      </c>
      <c r="G415" s="248">
        <f>SUM(G416:G420)</f>
        <v>425.11</v>
      </c>
      <c r="H415" s="248">
        <f>SUM(H416:H420)</f>
        <v>2141.29</v>
      </c>
      <c r="I415" s="251"/>
    </row>
    <row r="416" ht="17.1" customHeight="1" spans="1:9">
      <c r="A416" s="246">
        <v>2050301</v>
      </c>
      <c r="B416" s="96" t="s">
        <v>1</v>
      </c>
      <c r="C416" s="96" t="s">
        <v>1</v>
      </c>
      <c r="D416" s="96" t="s">
        <v>113</v>
      </c>
      <c r="E416" s="99" t="s">
        <v>388</v>
      </c>
      <c r="F416" s="248">
        <v>0</v>
      </c>
      <c r="G416" s="247"/>
      <c r="H416" s="247">
        <f>F416+G416</f>
        <v>0</v>
      </c>
      <c r="I416" s="249"/>
    </row>
    <row r="417" ht="17.1" customHeight="1" spans="1:9">
      <c r="A417" s="246">
        <v>2050302</v>
      </c>
      <c r="B417" s="96" t="s">
        <v>1</v>
      </c>
      <c r="C417" s="96" t="s">
        <v>1</v>
      </c>
      <c r="D417" s="96" t="s">
        <v>116</v>
      </c>
      <c r="E417" s="99" t="s">
        <v>389</v>
      </c>
      <c r="F417" s="248">
        <v>1716.18</v>
      </c>
      <c r="G417" s="247">
        <v>425.11</v>
      </c>
      <c r="H417" s="247">
        <f>F417+G417</f>
        <v>2141.29</v>
      </c>
      <c r="I417" s="249"/>
    </row>
    <row r="418" ht="17.1" customHeight="1" spans="1:9">
      <c r="A418" s="246">
        <v>2050303</v>
      </c>
      <c r="B418" s="96" t="s">
        <v>1</v>
      </c>
      <c r="C418" s="96" t="s">
        <v>1</v>
      </c>
      <c r="D418" s="96" t="s">
        <v>118</v>
      </c>
      <c r="E418" s="99" t="s">
        <v>390</v>
      </c>
      <c r="F418" s="248">
        <v>0</v>
      </c>
      <c r="G418" s="247"/>
      <c r="H418" s="247">
        <f>F418+G418</f>
        <v>0</v>
      </c>
      <c r="I418" s="249"/>
    </row>
    <row r="419" ht="17.1" customHeight="1" spans="1:9">
      <c r="A419" s="246">
        <v>2050305</v>
      </c>
      <c r="B419" s="96" t="s">
        <v>1</v>
      </c>
      <c r="C419" s="96" t="s">
        <v>1</v>
      </c>
      <c r="D419" s="96" t="s">
        <v>122</v>
      </c>
      <c r="E419" s="99" t="s">
        <v>391</v>
      </c>
      <c r="F419" s="248">
        <v>0</v>
      </c>
      <c r="G419" s="247"/>
      <c r="H419" s="247">
        <f>F419+G419</f>
        <v>0</v>
      </c>
      <c r="I419" s="249"/>
    </row>
    <row r="420" ht="17.1" customHeight="1" spans="1:9">
      <c r="A420" s="246">
        <v>2050399</v>
      </c>
      <c r="B420" s="96" t="s">
        <v>1</v>
      </c>
      <c r="C420" s="96" t="s">
        <v>1</v>
      </c>
      <c r="D420" s="96" t="s">
        <v>134</v>
      </c>
      <c r="E420" s="99" t="s">
        <v>392</v>
      </c>
      <c r="F420" s="248">
        <v>0</v>
      </c>
      <c r="G420" s="247"/>
      <c r="H420" s="247">
        <f>F420+G420</f>
        <v>0</v>
      </c>
      <c r="I420" s="249"/>
    </row>
    <row r="421" ht="17.1" customHeight="1" spans="1:9">
      <c r="A421" s="246">
        <v>20504</v>
      </c>
      <c r="B421" s="96" t="s">
        <v>376</v>
      </c>
      <c r="C421" s="96" t="s">
        <v>120</v>
      </c>
      <c r="D421" s="96" t="s">
        <v>1</v>
      </c>
      <c r="E421" s="99" t="s">
        <v>393</v>
      </c>
      <c r="F421" s="248">
        <f>SUM(F422:F426)</f>
        <v>0</v>
      </c>
      <c r="G421" s="248">
        <f>SUM(G422:G426)</f>
        <v>0</v>
      </c>
      <c r="H421" s="248">
        <f>SUM(H422:H426)</f>
        <v>0</v>
      </c>
      <c r="I421" s="251"/>
    </row>
    <row r="422" ht="17.1" customHeight="1" spans="1:9">
      <c r="A422" s="246">
        <v>2050401</v>
      </c>
      <c r="B422" s="96" t="s">
        <v>1</v>
      </c>
      <c r="C422" s="96" t="s">
        <v>1</v>
      </c>
      <c r="D422" s="96" t="s">
        <v>113</v>
      </c>
      <c r="E422" s="99" t="s">
        <v>394</v>
      </c>
      <c r="F422" s="248">
        <v>0</v>
      </c>
      <c r="G422" s="247"/>
      <c r="H422" s="247">
        <f>F422+G422</f>
        <v>0</v>
      </c>
      <c r="I422" s="249"/>
    </row>
    <row r="423" ht="17.1" customHeight="1" spans="1:9">
      <c r="A423" s="246">
        <v>2050402</v>
      </c>
      <c r="B423" s="96" t="s">
        <v>1</v>
      </c>
      <c r="C423" s="96" t="s">
        <v>1</v>
      </c>
      <c r="D423" s="96" t="s">
        <v>116</v>
      </c>
      <c r="E423" s="99" t="s">
        <v>395</v>
      </c>
      <c r="F423" s="248">
        <v>0</v>
      </c>
      <c r="G423" s="247"/>
      <c r="H423" s="247">
        <f>F423+G423</f>
        <v>0</v>
      </c>
      <c r="I423" s="249"/>
    </row>
    <row r="424" ht="17.1" customHeight="1" spans="1:9">
      <c r="A424" s="246">
        <v>2050403</v>
      </c>
      <c r="B424" s="96" t="s">
        <v>1</v>
      </c>
      <c r="C424" s="96" t="s">
        <v>1</v>
      </c>
      <c r="D424" s="96" t="s">
        <v>118</v>
      </c>
      <c r="E424" s="99" t="s">
        <v>396</v>
      </c>
      <c r="F424" s="248">
        <v>0</v>
      </c>
      <c r="G424" s="247"/>
      <c r="H424" s="247">
        <f>F424+G424</f>
        <v>0</v>
      </c>
      <c r="I424" s="249"/>
    </row>
    <row r="425" ht="17.1" customHeight="1" spans="1:9">
      <c r="A425" s="246">
        <v>2050404</v>
      </c>
      <c r="B425" s="96" t="s">
        <v>1</v>
      </c>
      <c r="C425" s="96" t="s">
        <v>1</v>
      </c>
      <c r="D425" s="96" t="s">
        <v>120</v>
      </c>
      <c r="E425" s="99" t="s">
        <v>397</v>
      </c>
      <c r="F425" s="248">
        <v>0</v>
      </c>
      <c r="G425" s="247"/>
      <c r="H425" s="247">
        <f>F425+G425</f>
        <v>0</v>
      </c>
      <c r="I425" s="249"/>
    </row>
    <row r="426" ht="17.1" customHeight="1" spans="1:9">
      <c r="A426" s="246">
        <v>2050499</v>
      </c>
      <c r="B426" s="96" t="s">
        <v>1</v>
      </c>
      <c r="C426" s="96" t="s">
        <v>1</v>
      </c>
      <c r="D426" s="96" t="s">
        <v>134</v>
      </c>
      <c r="E426" s="99" t="s">
        <v>398</v>
      </c>
      <c r="F426" s="248">
        <v>0</v>
      </c>
      <c r="G426" s="247"/>
      <c r="H426" s="247">
        <f>F426+G426</f>
        <v>0</v>
      </c>
      <c r="I426" s="249"/>
    </row>
    <row r="427" ht="17.1" customHeight="1" spans="1:9">
      <c r="A427" s="246">
        <v>20505</v>
      </c>
      <c r="B427" s="96" t="s">
        <v>376</v>
      </c>
      <c r="C427" s="96" t="s">
        <v>122</v>
      </c>
      <c r="D427" s="96" t="s">
        <v>1</v>
      </c>
      <c r="E427" s="99" t="s">
        <v>399</v>
      </c>
      <c r="F427" s="248">
        <f>SUM(F428:F430)</f>
        <v>0</v>
      </c>
      <c r="G427" s="248">
        <f>SUM(G428:G430)</f>
        <v>0</v>
      </c>
      <c r="H427" s="248">
        <f>SUM(H428:H430)</f>
        <v>0</v>
      </c>
      <c r="I427" s="251"/>
    </row>
    <row r="428" ht="17.1" customHeight="1" spans="1:9">
      <c r="A428" s="246">
        <v>2050501</v>
      </c>
      <c r="B428" s="96" t="s">
        <v>1</v>
      </c>
      <c r="C428" s="96" t="s">
        <v>1</v>
      </c>
      <c r="D428" s="96" t="s">
        <v>113</v>
      </c>
      <c r="E428" s="99" t="s">
        <v>400</v>
      </c>
      <c r="F428" s="248">
        <v>0</v>
      </c>
      <c r="G428" s="247"/>
      <c r="H428" s="247">
        <f>F428+G428</f>
        <v>0</v>
      </c>
      <c r="I428" s="249"/>
    </row>
    <row r="429" ht="17.1" customHeight="1" spans="1:9">
      <c r="A429" s="246">
        <v>2050502</v>
      </c>
      <c r="B429" s="96" t="s">
        <v>1</v>
      </c>
      <c r="C429" s="96" t="s">
        <v>1</v>
      </c>
      <c r="D429" s="96" t="s">
        <v>116</v>
      </c>
      <c r="E429" s="99" t="s">
        <v>401</v>
      </c>
      <c r="F429" s="248">
        <v>0</v>
      </c>
      <c r="G429" s="247"/>
      <c r="H429" s="247">
        <f>F429+G429</f>
        <v>0</v>
      </c>
      <c r="I429" s="249"/>
    </row>
    <row r="430" ht="17.1" customHeight="1" spans="1:9">
      <c r="A430" s="246">
        <v>2050599</v>
      </c>
      <c r="B430" s="96" t="s">
        <v>1</v>
      </c>
      <c r="C430" s="96" t="s">
        <v>1</v>
      </c>
      <c r="D430" s="96" t="s">
        <v>134</v>
      </c>
      <c r="E430" s="99" t="s">
        <v>402</v>
      </c>
      <c r="F430" s="248">
        <v>0</v>
      </c>
      <c r="G430" s="247"/>
      <c r="H430" s="247">
        <f>F430+G430</f>
        <v>0</v>
      </c>
      <c r="I430" s="249"/>
    </row>
    <row r="431" ht="17.1" customHeight="1" spans="1:9">
      <c r="A431" s="246">
        <v>20506</v>
      </c>
      <c r="B431" s="96" t="s">
        <v>376</v>
      </c>
      <c r="C431" s="96" t="s">
        <v>124</v>
      </c>
      <c r="D431" s="96" t="s">
        <v>1</v>
      </c>
      <c r="E431" s="99" t="s">
        <v>403</v>
      </c>
      <c r="F431" s="248">
        <f>SUM(F432:F434)</f>
        <v>0</v>
      </c>
      <c r="G431" s="248">
        <f>SUM(G432:G434)</f>
        <v>0</v>
      </c>
      <c r="H431" s="248">
        <f>SUM(H432:H434)</f>
        <v>0</v>
      </c>
      <c r="I431" s="251"/>
    </row>
    <row r="432" ht="17.1" customHeight="1" spans="1:9">
      <c r="A432" s="246">
        <v>2050601</v>
      </c>
      <c r="B432" s="96" t="s">
        <v>1</v>
      </c>
      <c r="C432" s="96" t="s">
        <v>1</v>
      </c>
      <c r="D432" s="96" t="s">
        <v>113</v>
      </c>
      <c r="E432" s="99" t="s">
        <v>404</v>
      </c>
      <c r="F432" s="248">
        <v>0</v>
      </c>
      <c r="G432" s="247"/>
      <c r="H432" s="247">
        <f>F432+G432</f>
        <v>0</v>
      </c>
      <c r="I432" s="249"/>
    </row>
    <row r="433" ht="17.1" customHeight="1" spans="1:9">
      <c r="A433" s="246">
        <v>2050602</v>
      </c>
      <c r="B433" s="96" t="s">
        <v>1</v>
      </c>
      <c r="C433" s="96" t="s">
        <v>1</v>
      </c>
      <c r="D433" s="96" t="s">
        <v>116</v>
      </c>
      <c r="E433" s="99" t="s">
        <v>405</v>
      </c>
      <c r="F433" s="248">
        <v>0</v>
      </c>
      <c r="G433" s="247"/>
      <c r="H433" s="247">
        <f>F433+G433</f>
        <v>0</v>
      </c>
      <c r="I433" s="249"/>
    </row>
    <row r="434" ht="17.1" customHeight="1" spans="1:9">
      <c r="A434" s="246">
        <v>2050699</v>
      </c>
      <c r="B434" s="96" t="s">
        <v>1</v>
      </c>
      <c r="C434" s="96" t="s">
        <v>1</v>
      </c>
      <c r="D434" s="96" t="s">
        <v>134</v>
      </c>
      <c r="E434" s="99" t="s">
        <v>406</v>
      </c>
      <c r="F434" s="248">
        <v>0</v>
      </c>
      <c r="G434" s="247"/>
      <c r="H434" s="247">
        <f>F434+G434</f>
        <v>0</v>
      </c>
      <c r="I434" s="249"/>
    </row>
    <row r="435" ht="17.1" customHeight="1" spans="1:9">
      <c r="A435" s="246">
        <v>20507</v>
      </c>
      <c r="B435" s="96" t="s">
        <v>376</v>
      </c>
      <c r="C435" s="96" t="s">
        <v>126</v>
      </c>
      <c r="D435" s="96" t="s">
        <v>1</v>
      </c>
      <c r="E435" s="99" t="s">
        <v>407</v>
      </c>
      <c r="F435" s="248">
        <f>SUM(F436:F438)</f>
        <v>302.47</v>
      </c>
      <c r="G435" s="248">
        <f>SUM(G436:G438)</f>
        <v>8</v>
      </c>
      <c r="H435" s="248">
        <f>SUM(H436:H438)</f>
        <v>310.47</v>
      </c>
      <c r="I435" s="251"/>
    </row>
    <row r="436" ht="17.1" customHeight="1" spans="1:9">
      <c r="A436" s="246">
        <v>2050701</v>
      </c>
      <c r="B436" s="96" t="s">
        <v>1</v>
      </c>
      <c r="C436" s="96" t="s">
        <v>1</v>
      </c>
      <c r="D436" s="96" t="s">
        <v>113</v>
      </c>
      <c r="E436" s="99" t="s">
        <v>408</v>
      </c>
      <c r="F436" s="248">
        <v>302.47</v>
      </c>
      <c r="G436" s="247">
        <v>8</v>
      </c>
      <c r="H436" s="247">
        <f>F436+G436</f>
        <v>310.47</v>
      </c>
      <c r="I436" s="249"/>
    </row>
    <row r="437" ht="17.1" customHeight="1" spans="1:9">
      <c r="A437" s="246">
        <v>2050702</v>
      </c>
      <c r="B437" s="96" t="s">
        <v>1</v>
      </c>
      <c r="C437" s="96" t="s">
        <v>1</v>
      </c>
      <c r="D437" s="96" t="s">
        <v>116</v>
      </c>
      <c r="E437" s="99" t="s">
        <v>409</v>
      </c>
      <c r="F437" s="248">
        <v>0</v>
      </c>
      <c r="G437" s="247"/>
      <c r="H437" s="247">
        <f>F437+G437</f>
        <v>0</v>
      </c>
      <c r="I437" s="249"/>
    </row>
    <row r="438" ht="17.1" customHeight="1" spans="1:9">
      <c r="A438" s="246">
        <v>2050799</v>
      </c>
      <c r="B438" s="96" t="s">
        <v>1</v>
      </c>
      <c r="C438" s="96" t="s">
        <v>1</v>
      </c>
      <c r="D438" s="96" t="s">
        <v>134</v>
      </c>
      <c r="E438" s="99" t="s">
        <v>410</v>
      </c>
      <c r="F438" s="248">
        <v>0</v>
      </c>
      <c r="G438" s="247"/>
      <c r="H438" s="247">
        <f>F438+G438</f>
        <v>0</v>
      </c>
      <c r="I438" s="249"/>
    </row>
    <row r="439" ht="17.1" customHeight="1" spans="1:9">
      <c r="A439" s="246">
        <v>20508</v>
      </c>
      <c r="B439" s="96" t="s">
        <v>376</v>
      </c>
      <c r="C439" s="96" t="s">
        <v>128</v>
      </c>
      <c r="D439" s="96" t="s">
        <v>1</v>
      </c>
      <c r="E439" s="99" t="s">
        <v>411</v>
      </c>
      <c r="F439" s="248">
        <f>SUM(F440:F444)</f>
        <v>242.2</v>
      </c>
      <c r="G439" s="248">
        <f>SUM(G440:G444)</f>
        <v>0.300000000000011</v>
      </c>
      <c r="H439" s="248">
        <f>SUM(H440:H444)</f>
        <v>242.5</v>
      </c>
      <c r="I439" s="251"/>
    </row>
    <row r="440" ht="17.1" customHeight="1" spans="1:9">
      <c r="A440" s="246">
        <v>2050801</v>
      </c>
      <c r="B440" s="96" t="s">
        <v>1</v>
      </c>
      <c r="C440" s="96" t="s">
        <v>1</v>
      </c>
      <c r="D440" s="96" t="s">
        <v>113</v>
      </c>
      <c r="E440" s="99" t="s">
        <v>412</v>
      </c>
      <c r="F440" s="248">
        <v>0</v>
      </c>
      <c r="G440" s="247"/>
      <c r="H440" s="247">
        <f>F440+G440</f>
        <v>0</v>
      </c>
      <c r="I440" s="249"/>
    </row>
    <row r="441" ht="17.1" customHeight="1" spans="1:9">
      <c r="A441" s="246">
        <v>2050802</v>
      </c>
      <c r="B441" s="96" t="s">
        <v>1</v>
      </c>
      <c r="C441" s="96" t="s">
        <v>1</v>
      </c>
      <c r="D441" s="96" t="s">
        <v>116</v>
      </c>
      <c r="E441" s="99" t="s">
        <v>413</v>
      </c>
      <c r="F441" s="248">
        <v>242.2</v>
      </c>
      <c r="G441" s="247">
        <v>0.300000000000011</v>
      </c>
      <c r="H441" s="247">
        <f>F441+G441</f>
        <v>242.5</v>
      </c>
      <c r="I441" s="249"/>
    </row>
    <row r="442" ht="17.1" customHeight="1" spans="1:9">
      <c r="A442" s="246">
        <v>2050803</v>
      </c>
      <c r="B442" s="96" t="s">
        <v>1</v>
      </c>
      <c r="C442" s="96" t="s">
        <v>1</v>
      </c>
      <c r="D442" s="96" t="s">
        <v>118</v>
      </c>
      <c r="E442" s="99" t="s">
        <v>414</v>
      </c>
      <c r="F442" s="248">
        <v>0</v>
      </c>
      <c r="G442" s="247"/>
      <c r="H442" s="247">
        <f>F442+G442</f>
        <v>0</v>
      </c>
      <c r="I442" s="249"/>
    </row>
    <row r="443" ht="17.1" customHeight="1" spans="1:9">
      <c r="A443" s="246">
        <v>2050804</v>
      </c>
      <c r="B443" s="96" t="s">
        <v>1</v>
      </c>
      <c r="C443" s="96" t="s">
        <v>1</v>
      </c>
      <c r="D443" s="96" t="s">
        <v>120</v>
      </c>
      <c r="E443" s="99" t="s">
        <v>415</v>
      </c>
      <c r="F443" s="248">
        <v>0</v>
      </c>
      <c r="G443" s="247"/>
      <c r="H443" s="247">
        <f>F443+G443</f>
        <v>0</v>
      </c>
      <c r="I443" s="249"/>
    </row>
    <row r="444" ht="17.1" customHeight="1" spans="1:9">
      <c r="A444" s="246">
        <v>2050899</v>
      </c>
      <c r="B444" s="96" t="s">
        <v>1</v>
      </c>
      <c r="C444" s="96" t="s">
        <v>1</v>
      </c>
      <c r="D444" s="96" t="s">
        <v>134</v>
      </c>
      <c r="E444" s="99" t="s">
        <v>416</v>
      </c>
      <c r="F444" s="248">
        <v>0</v>
      </c>
      <c r="G444" s="247"/>
      <c r="H444" s="247">
        <f>F444+G444</f>
        <v>0</v>
      </c>
      <c r="I444" s="249"/>
    </row>
    <row r="445" ht="17.1" customHeight="1" spans="1:9">
      <c r="A445" s="246">
        <v>20509</v>
      </c>
      <c r="B445" s="96" t="s">
        <v>376</v>
      </c>
      <c r="C445" s="96" t="s">
        <v>130</v>
      </c>
      <c r="D445" s="96" t="s">
        <v>1</v>
      </c>
      <c r="E445" s="99" t="s">
        <v>417</v>
      </c>
      <c r="F445" s="248">
        <f>SUM(F446:F451)</f>
        <v>125.85</v>
      </c>
      <c r="G445" s="248">
        <f>SUM(G446:G451)</f>
        <v>0</v>
      </c>
      <c r="H445" s="248">
        <f>SUM(H446:H451)</f>
        <v>125.85</v>
      </c>
      <c r="I445" s="251"/>
    </row>
    <row r="446" ht="17.1" customHeight="1" spans="1:9">
      <c r="A446" s="246">
        <v>2050901</v>
      </c>
      <c r="B446" s="96" t="s">
        <v>1</v>
      </c>
      <c r="C446" s="96" t="s">
        <v>1</v>
      </c>
      <c r="D446" s="96" t="s">
        <v>113</v>
      </c>
      <c r="E446" s="99" t="s">
        <v>418</v>
      </c>
      <c r="F446" s="248">
        <v>0</v>
      </c>
      <c r="G446" s="247"/>
      <c r="H446" s="247">
        <f t="shared" ref="H446:H451" si="35">F446+G446</f>
        <v>0</v>
      </c>
      <c r="I446" s="249"/>
    </row>
    <row r="447" ht="17.1" customHeight="1" spans="1:9">
      <c r="A447" s="246">
        <v>2050902</v>
      </c>
      <c r="B447" s="96" t="s">
        <v>1</v>
      </c>
      <c r="C447" s="96" t="s">
        <v>1</v>
      </c>
      <c r="D447" s="96" t="s">
        <v>116</v>
      </c>
      <c r="E447" s="99" t="s">
        <v>419</v>
      </c>
      <c r="F447" s="248">
        <v>0</v>
      </c>
      <c r="G447" s="247"/>
      <c r="H447" s="247">
        <f t="shared" si="35"/>
        <v>0</v>
      </c>
      <c r="I447" s="249"/>
    </row>
    <row r="448" ht="17.1" customHeight="1" spans="1:9">
      <c r="A448" s="246">
        <v>2050903</v>
      </c>
      <c r="B448" s="96" t="s">
        <v>1</v>
      </c>
      <c r="C448" s="96" t="s">
        <v>1</v>
      </c>
      <c r="D448" s="96" t="s">
        <v>118</v>
      </c>
      <c r="E448" s="99" t="s">
        <v>420</v>
      </c>
      <c r="F448" s="248">
        <v>0</v>
      </c>
      <c r="G448" s="247"/>
      <c r="H448" s="247">
        <f t="shared" si="35"/>
        <v>0</v>
      </c>
      <c r="I448" s="249"/>
    </row>
    <row r="449" ht="17.1" customHeight="1" spans="1:9">
      <c r="A449" s="246">
        <v>2050904</v>
      </c>
      <c r="B449" s="96" t="s">
        <v>1</v>
      </c>
      <c r="C449" s="96" t="s">
        <v>1</v>
      </c>
      <c r="D449" s="96" t="s">
        <v>120</v>
      </c>
      <c r="E449" s="99" t="s">
        <v>421</v>
      </c>
      <c r="F449" s="248">
        <v>0</v>
      </c>
      <c r="G449" s="247"/>
      <c r="H449" s="247">
        <f t="shared" si="35"/>
        <v>0</v>
      </c>
      <c r="I449" s="249"/>
    </row>
    <row r="450" ht="17.1" customHeight="1" spans="1:9">
      <c r="A450" s="246">
        <v>2050905</v>
      </c>
      <c r="B450" s="96" t="s">
        <v>1</v>
      </c>
      <c r="C450" s="96" t="s">
        <v>1</v>
      </c>
      <c r="D450" s="96" t="s">
        <v>122</v>
      </c>
      <c r="E450" s="99" t="s">
        <v>422</v>
      </c>
      <c r="F450" s="248">
        <v>0</v>
      </c>
      <c r="G450" s="247"/>
      <c r="H450" s="247">
        <f t="shared" si="35"/>
        <v>0</v>
      </c>
      <c r="I450" s="249"/>
    </row>
    <row r="451" ht="17.1" customHeight="1" spans="1:9">
      <c r="A451" s="246">
        <v>2050999</v>
      </c>
      <c r="B451" s="96" t="s">
        <v>1</v>
      </c>
      <c r="C451" s="96" t="s">
        <v>1</v>
      </c>
      <c r="D451" s="96" t="s">
        <v>134</v>
      </c>
      <c r="E451" s="99" t="s">
        <v>423</v>
      </c>
      <c r="F451" s="248">
        <v>125.85</v>
      </c>
      <c r="G451" s="247">
        <v>0</v>
      </c>
      <c r="H451" s="247">
        <f t="shared" si="35"/>
        <v>125.85</v>
      </c>
      <c r="I451" s="249"/>
    </row>
    <row r="452" ht="17.1" customHeight="1" spans="1:9">
      <c r="A452" s="246">
        <v>20599</v>
      </c>
      <c r="B452" s="96" t="s">
        <v>376</v>
      </c>
      <c r="C452" s="96" t="s">
        <v>134</v>
      </c>
      <c r="D452" s="96" t="s">
        <v>1</v>
      </c>
      <c r="E452" s="99" t="s">
        <v>424</v>
      </c>
      <c r="F452" s="248">
        <f>SUM(F453)</f>
        <v>0</v>
      </c>
      <c r="G452" s="248">
        <f>SUM(G453)</f>
        <v>0</v>
      </c>
      <c r="H452" s="248">
        <f>SUM(H453)</f>
        <v>0</v>
      </c>
      <c r="I452" s="251"/>
    </row>
    <row r="453" ht="17.1" customHeight="1" spans="1:9">
      <c r="A453" s="246">
        <v>2059999</v>
      </c>
      <c r="B453" s="96" t="s">
        <v>1</v>
      </c>
      <c r="C453" s="96" t="s">
        <v>1</v>
      </c>
      <c r="D453" s="96" t="s">
        <v>134</v>
      </c>
      <c r="E453" s="99" t="s">
        <v>424</v>
      </c>
      <c r="F453" s="248">
        <v>0</v>
      </c>
      <c r="G453" s="247"/>
      <c r="H453" s="247">
        <f>F453+G453</f>
        <v>0</v>
      </c>
      <c r="I453" s="249"/>
    </row>
    <row r="454" ht="17.1" customHeight="1" spans="1:9">
      <c r="A454" s="246">
        <v>206</v>
      </c>
      <c r="B454" s="96" t="s">
        <v>425</v>
      </c>
      <c r="C454" s="96" t="s">
        <v>1</v>
      </c>
      <c r="D454" s="96" t="s">
        <v>1</v>
      </c>
      <c r="E454" s="99" t="s">
        <v>426</v>
      </c>
      <c r="F454" s="248">
        <f>F455+F460+F469+F475+F480+F485+F490+F501+F505</f>
        <v>671.06</v>
      </c>
      <c r="G454" s="248">
        <f>G455+G460+G469+G475+G480+G485+G490+G501+G505</f>
        <v>37.65</v>
      </c>
      <c r="H454" s="248">
        <f>H455+H460+H469+H475+H480+H485+H490+H501+H505</f>
        <v>708.71</v>
      </c>
      <c r="I454" s="251"/>
    </row>
    <row r="455" ht="17.1" customHeight="1" spans="1:9">
      <c r="A455" s="246">
        <v>20601</v>
      </c>
      <c r="B455" s="96" t="s">
        <v>425</v>
      </c>
      <c r="C455" s="96" t="s">
        <v>113</v>
      </c>
      <c r="D455" s="96" t="s">
        <v>1</v>
      </c>
      <c r="E455" s="99" t="s">
        <v>427</v>
      </c>
      <c r="F455" s="248">
        <f>SUM(F456:F459)</f>
        <v>518.66</v>
      </c>
      <c r="G455" s="248">
        <f>SUM(G456:G459)</f>
        <v>2.64999999999998</v>
      </c>
      <c r="H455" s="248">
        <f>SUM(H456:H459)</f>
        <v>521.31</v>
      </c>
      <c r="I455" s="251"/>
    </row>
    <row r="456" ht="17.1" customHeight="1" spans="1:9">
      <c r="A456" s="246">
        <v>2060101</v>
      </c>
      <c r="B456" s="96" t="s">
        <v>1</v>
      </c>
      <c r="C456" s="96" t="s">
        <v>1</v>
      </c>
      <c r="D456" s="96" t="s">
        <v>113</v>
      </c>
      <c r="E456" s="99" t="s">
        <v>115</v>
      </c>
      <c r="F456" s="248">
        <v>143.67</v>
      </c>
      <c r="G456" s="247">
        <v>0</v>
      </c>
      <c r="H456" s="247">
        <f>F456+G456</f>
        <v>143.67</v>
      </c>
      <c r="I456" s="249"/>
    </row>
    <row r="457" ht="17.1" customHeight="1" spans="1:9">
      <c r="A457" s="246">
        <v>2060102</v>
      </c>
      <c r="B457" s="96" t="s">
        <v>1</v>
      </c>
      <c r="C457" s="96" t="s">
        <v>1</v>
      </c>
      <c r="D457" s="96" t="s">
        <v>116</v>
      </c>
      <c r="E457" s="99" t="s">
        <v>117</v>
      </c>
      <c r="F457" s="248">
        <v>0</v>
      </c>
      <c r="G457" s="247"/>
      <c r="H457" s="247">
        <f>F457+G457</f>
        <v>0</v>
      </c>
      <c r="I457" s="249"/>
    </row>
    <row r="458" ht="17.1" customHeight="1" spans="1:9">
      <c r="A458" s="246">
        <v>2060103</v>
      </c>
      <c r="B458" s="96" t="s">
        <v>1</v>
      </c>
      <c r="C458" s="96" t="s">
        <v>1</v>
      </c>
      <c r="D458" s="96" t="s">
        <v>118</v>
      </c>
      <c r="E458" s="99" t="s">
        <v>119</v>
      </c>
      <c r="F458" s="248">
        <v>374.99</v>
      </c>
      <c r="G458" s="247">
        <v>2.64999999999998</v>
      </c>
      <c r="H458" s="247">
        <f>F458+G458</f>
        <v>377.64</v>
      </c>
      <c r="I458" s="249"/>
    </row>
    <row r="459" ht="17.1" customHeight="1" spans="1:9">
      <c r="A459" s="246">
        <v>2060199</v>
      </c>
      <c r="B459" s="96" t="s">
        <v>1</v>
      </c>
      <c r="C459" s="96" t="s">
        <v>1</v>
      </c>
      <c r="D459" s="96" t="s">
        <v>134</v>
      </c>
      <c r="E459" s="99" t="s">
        <v>428</v>
      </c>
      <c r="F459" s="248">
        <v>0</v>
      </c>
      <c r="G459" s="247"/>
      <c r="H459" s="247">
        <f>F459+G459</f>
        <v>0</v>
      </c>
      <c r="I459" s="249"/>
    </row>
    <row r="460" ht="17.1" customHeight="1" spans="1:9">
      <c r="A460" s="246">
        <v>20602</v>
      </c>
      <c r="B460" s="96" t="s">
        <v>425</v>
      </c>
      <c r="C460" s="96" t="s">
        <v>116</v>
      </c>
      <c r="D460" s="96" t="s">
        <v>1</v>
      </c>
      <c r="E460" s="99" t="s">
        <v>429</v>
      </c>
      <c r="F460" s="248">
        <f>SUM(F461:F468)</f>
        <v>10</v>
      </c>
      <c r="G460" s="248">
        <f>SUM(G461:G468)</f>
        <v>0</v>
      </c>
      <c r="H460" s="248">
        <f>SUM(H461:H468)</f>
        <v>10</v>
      </c>
      <c r="I460" s="251"/>
    </row>
    <row r="461" ht="17.1" customHeight="1" spans="1:9">
      <c r="A461" s="246">
        <v>2060201</v>
      </c>
      <c r="B461" s="96" t="s">
        <v>1</v>
      </c>
      <c r="C461" s="96" t="s">
        <v>1</v>
      </c>
      <c r="D461" s="96" t="s">
        <v>113</v>
      </c>
      <c r="E461" s="99" t="s">
        <v>430</v>
      </c>
      <c r="F461" s="248">
        <v>0</v>
      </c>
      <c r="G461" s="247"/>
      <c r="H461" s="247">
        <f t="shared" ref="H461:H468" si="36">F461+G461</f>
        <v>0</v>
      </c>
      <c r="I461" s="249"/>
    </row>
    <row r="462" ht="17.1" customHeight="1" spans="1:9">
      <c r="A462" s="246">
        <v>2060203</v>
      </c>
      <c r="B462" s="96" t="s">
        <v>1</v>
      </c>
      <c r="C462" s="96" t="s">
        <v>1</v>
      </c>
      <c r="D462" s="96" t="s">
        <v>118</v>
      </c>
      <c r="E462" s="99" t="s">
        <v>431</v>
      </c>
      <c r="F462" s="248">
        <v>0</v>
      </c>
      <c r="G462" s="247"/>
      <c r="H462" s="247">
        <f t="shared" si="36"/>
        <v>0</v>
      </c>
      <c r="I462" s="249"/>
    </row>
    <row r="463" ht="17.1" customHeight="1" spans="1:9">
      <c r="A463" s="246">
        <v>2060204</v>
      </c>
      <c r="B463" s="96" t="s">
        <v>1</v>
      </c>
      <c r="C463" s="96" t="s">
        <v>1</v>
      </c>
      <c r="D463" s="96" t="s">
        <v>120</v>
      </c>
      <c r="E463" s="99" t="s">
        <v>432</v>
      </c>
      <c r="F463" s="248">
        <v>0</v>
      </c>
      <c r="G463" s="247"/>
      <c r="H463" s="247">
        <f t="shared" si="36"/>
        <v>0</v>
      </c>
      <c r="I463" s="249"/>
    </row>
    <row r="464" ht="17.1" customHeight="1" spans="1:9">
      <c r="A464" s="246">
        <v>2060205</v>
      </c>
      <c r="B464" s="96" t="s">
        <v>1</v>
      </c>
      <c r="C464" s="96" t="s">
        <v>1</v>
      </c>
      <c r="D464" s="96" t="s">
        <v>122</v>
      </c>
      <c r="E464" s="99" t="s">
        <v>433</v>
      </c>
      <c r="F464" s="248">
        <v>0</v>
      </c>
      <c r="G464" s="247"/>
      <c r="H464" s="247">
        <f t="shared" si="36"/>
        <v>0</v>
      </c>
      <c r="I464" s="249"/>
    </row>
    <row r="465" ht="17.1" customHeight="1" spans="1:9">
      <c r="A465" s="246">
        <v>2060206</v>
      </c>
      <c r="B465" s="96" t="s">
        <v>1</v>
      </c>
      <c r="C465" s="96" t="s">
        <v>1</v>
      </c>
      <c r="D465" s="96" t="s">
        <v>124</v>
      </c>
      <c r="E465" s="99" t="s">
        <v>434</v>
      </c>
      <c r="F465" s="248">
        <v>0</v>
      </c>
      <c r="G465" s="247"/>
      <c r="H465" s="247">
        <f t="shared" si="36"/>
        <v>0</v>
      </c>
      <c r="I465" s="249"/>
    </row>
    <row r="466" ht="17.1" customHeight="1" spans="1:9">
      <c r="A466" s="246">
        <v>2060207</v>
      </c>
      <c r="B466" s="96" t="s">
        <v>1</v>
      </c>
      <c r="C466" s="96" t="s">
        <v>1</v>
      </c>
      <c r="D466" s="96" t="s">
        <v>126</v>
      </c>
      <c r="E466" s="99" t="s">
        <v>435</v>
      </c>
      <c r="F466" s="248">
        <v>0</v>
      </c>
      <c r="G466" s="247"/>
      <c r="H466" s="247">
        <f t="shared" si="36"/>
        <v>0</v>
      </c>
      <c r="I466" s="249"/>
    </row>
    <row r="467" ht="17.1" customHeight="1" spans="1:9">
      <c r="A467" s="246">
        <v>2060208</v>
      </c>
      <c r="B467" s="96" t="s">
        <v>1</v>
      </c>
      <c r="C467" s="96" t="s">
        <v>1</v>
      </c>
      <c r="D467" s="96" t="s">
        <v>128</v>
      </c>
      <c r="E467" s="99" t="s">
        <v>436</v>
      </c>
      <c r="F467" s="248">
        <v>10</v>
      </c>
      <c r="G467" s="247">
        <v>0</v>
      </c>
      <c r="H467" s="247">
        <f t="shared" si="36"/>
        <v>10</v>
      </c>
      <c r="I467" s="249"/>
    </row>
    <row r="468" ht="17.1" customHeight="1" spans="1:9">
      <c r="A468" s="246">
        <v>2060299</v>
      </c>
      <c r="B468" s="96" t="s">
        <v>1</v>
      </c>
      <c r="C468" s="96" t="s">
        <v>1</v>
      </c>
      <c r="D468" s="96" t="s">
        <v>134</v>
      </c>
      <c r="E468" s="99" t="s">
        <v>437</v>
      </c>
      <c r="F468" s="248">
        <v>0</v>
      </c>
      <c r="G468" s="247"/>
      <c r="H468" s="247">
        <f t="shared" si="36"/>
        <v>0</v>
      </c>
      <c r="I468" s="249"/>
    </row>
    <row r="469" ht="17.1" customHeight="1" spans="1:9">
      <c r="A469" s="246">
        <v>20603</v>
      </c>
      <c r="B469" s="96" t="s">
        <v>425</v>
      </c>
      <c r="C469" s="96" t="s">
        <v>118</v>
      </c>
      <c r="D469" s="96" t="s">
        <v>1</v>
      </c>
      <c r="E469" s="99" t="s">
        <v>438</v>
      </c>
      <c r="F469" s="248">
        <f>SUM(F470:F474)</f>
        <v>0</v>
      </c>
      <c r="G469" s="248">
        <f>SUM(G470:G474)</f>
        <v>0</v>
      </c>
      <c r="H469" s="248">
        <f>SUM(H470:H474)</f>
        <v>0</v>
      </c>
      <c r="I469" s="251"/>
    </row>
    <row r="470" ht="17.1" customHeight="1" spans="1:9">
      <c r="A470" s="246">
        <v>2060301</v>
      </c>
      <c r="B470" s="96" t="s">
        <v>1</v>
      </c>
      <c r="C470" s="96" t="s">
        <v>1</v>
      </c>
      <c r="D470" s="96" t="s">
        <v>113</v>
      </c>
      <c r="E470" s="99" t="s">
        <v>430</v>
      </c>
      <c r="F470" s="248">
        <v>0</v>
      </c>
      <c r="G470" s="247"/>
      <c r="H470" s="247">
        <f>F470+G470</f>
        <v>0</v>
      </c>
      <c r="I470" s="249"/>
    </row>
    <row r="471" ht="17.1" customHeight="1" spans="1:9">
      <c r="A471" s="246">
        <v>2060302</v>
      </c>
      <c r="B471" s="96" t="s">
        <v>1</v>
      </c>
      <c r="C471" s="96" t="s">
        <v>1</v>
      </c>
      <c r="D471" s="96" t="s">
        <v>116</v>
      </c>
      <c r="E471" s="99" t="s">
        <v>439</v>
      </c>
      <c r="F471" s="248">
        <v>0</v>
      </c>
      <c r="G471" s="247"/>
      <c r="H471" s="247">
        <f>F471+G471</f>
        <v>0</v>
      </c>
      <c r="I471" s="249"/>
    </row>
    <row r="472" ht="17.1" customHeight="1" spans="1:9">
      <c r="A472" s="246">
        <v>2060303</v>
      </c>
      <c r="B472" s="96" t="s">
        <v>1</v>
      </c>
      <c r="C472" s="96" t="s">
        <v>1</v>
      </c>
      <c r="D472" s="96" t="s">
        <v>118</v>
      </c>
      <c r="E472" s="99" t="s">
        <v>440</v>
      </c>
      <c r="F472" s="248">
        <v>0</v>
      </c>
      <c r="G472" s="247"/>
      <c r="H472" s="247">
        <f>F472+G472</f>
        <v>0</v>
      </c>
      <c r="I472" s="249"/>
    </row>
    <row r="473" ht="17.1" customHeight="1" spans="1:9">
      <c r="A473" s="246">
        <v>2060304</v>
      </c>
      <c r="B473" s="96" t="s">
        <v>1</v>
      </c>
      <c r="C473" s="96" t="s">
        <v>1</v>
      </c>
      <c r="D473" s="96" t="s">
        <v>120</v>
      </c>
      <c r="E473" s="99" t="s">
        <v>441</v>
      </c>
      <c r="F473" s="248">
        <v>0</v>
      </c>
      <c r="G473" s="247"/>
      <c r="H473" s="247">
        <f>F473+G473</f>
        <v>0</v>
      </c>
      <c r="I473" s="249"/>
    </row>
    <row r="474" ht="17.1" customHeight="1" spans="1:9">
      <c r="A474" s="246">
        <v>2060399</v>
      </c>
      <c r="B474" s="96" t="s">
        <v>1</v>
      </c>
      <c r="C474" s="96" t="s">
        <v>1</v>
      </c>
      <c r="D474" s="96" t="s">
        <v>134</v>
      </c>
      <c r="E474" s="99" t="s">
        <v>442</v>
      </c>
      <c r="F474" s="248">
        <v>0</v>
      </c>
      <c r="G474" s="247"/>
      <c r="H474" s="247">
        <f>F474+G474</f>
        <v>0</v>
      </c>
      <c r="I474" s="249"/>
    </row>
    <row r="475" ht="17.1" customHeight="1" spans="1:9">
      <c r="A475" s="246">
        <v>20604</v>
      </c>
      <c r="B475" s="96" t="s">
        <v>425</v>
      </c>
      <c r="C475" s="96" t="s">
        <v>120</v>
      </c>
      <c r="D475" s="96" t="s">
        <v>1</v>
      </c>
      <c r="E475" s="99" t="s">
        <v>443</v>
      </c>
      <c r="F475" s="248">
        <f>SUM(F476:F479)</f>
        <v>34</v>
      </c>
      <c r="G475" s="248">
        <f>SUM(G476:G479)</f>
        <v>10</v>
      </c>
      <c r="H475" s="248">
        <f>SUM(H476:H479)</f>
        <v>44</v>
      </c>
      <c r="I475" s="251"/>
    </row>
    <row r="476" ht="17.1" customHeight="1" spans="1:9">
      <c r="A476" s="246">
        <v>2060401</v>
      </c>
      <c r="B476" s="96" t="s">
        <v>1</v>
      </c>
      <c r="C476" s="96" t="s">
        <v>1</v>
      </c>
      <c r="D476" s="96" t="s">
        <v>113</v>
      </c>
      <c r="E476" s="99" t="s">
        <v>430</v>
      </c>
      <c r="F476" s="248">
        <v>0</v>
      </c>
      <c r="G476" s="247"/>
      <c r="H476" s="247">
        <f>F476+G476</f>
        <v>0</v>
      </c>
      <c r="I476" s="249"/>
    </row>
    <row r="477" ht="17.1" customHeight="1" spans="1:9">
      <c r="A477" s="246">
        <v>2060404</v>
      </c>
      <c r="B477" s="96" t="s">
        <v>1</v>
      </c>
      <c r="C477" s="96" t="s">
        <v>1</v>
      </c>
      <c r="D477" s="96" t="s">
        <v>120</v>
      </c>
      <c r="E477" s="99" t="s">
        <v>444</v>
      </c>
      <c r="F477" s="248">
        <v>34</v>
      </c>
      <c r="G477" s="247">
        <v>10</v>
      </c>
      <c r="H477" s="247">
        <f>F477+G477</f>
        <v>44</v>
      </c>
      <c r="I477" s="249"/>
    </row>
    <row r="478" ht="17.1" customHeight="1" spans="1:9">
      <c r="A478" s="246">
        <v>2060405</v>
      </c>
      <c r="B478" s="96" t="s">
        <v>1</v>
      </c>
      <c r="C478" s="96" t="s">
        <v>1</v>
      </c>
      <c r="D478" s="96" t="s">
        <v>122</v>
      </c>
      <c r="E478" s="99" t="s">
        <v>445</v>
      </c>
      <c r="F478" s="248">
        <v>0</v>
      </c>
      <c r="G478" s="247"/>
      <c r="H478" s="247">
        <f>F478+G478</f>
        <v>0</v>
      </c>
      <c r="I478" s="249"/>
    </row>
    <row r="479" ht="17.1" customHeight="1" spans="1:9">
      <c r="A479" s="246">
        <v>2060499</v>
      </c>
      <c r="B479" s="96" t="s">
        <v>1</v>
      </c>
      <c r="C479" s="96" t="s">
        <v>1</v>
      </c>
      <c r="D479" s="96" t="s">
        <v>134</v>
      </c>
      <c r="E479" s="99" t="s">
        <v>446</v>
      </c>
      <c r="F479" s="248">
        <v>0</v>
      </c>
      <c r="G479" s="247"/>
      <c r="H479" s="247">
        <f>F479+G479</f>
        <v>0</v>
      </c>
      <c r="I479" s="249"/>
    </row>
    <row r="480" ht="17.1" customHeight="1" spans="1:9">
      <c r="A480" s="246">
        <v>20605</v>
      </c>
      <c r="B480" s="96" t="s">
        <v>425</v>
      </c>
      <c r="C480" s="96" t="s">
        <v>122</v>
      </c>
      <c r="D480" s="96" t="s">
        <v>1</v>
      </c>
      <c r="E480" s="99" t="s">
        <v>447</v>
      </c>
      <c r="F480" s="248">
        <f>SUM(F481:F484)</f>
        <v>0</v>
      </c>
      <c r="G480" s="248">
        <f>SUM(G481:G484)</f>
        <v>0</v>
      </c>
      <c r="H480" s="248">
        <f>SUM(H481:H484)</f>
        <v>0</v>
      </c>
      <c r="I480" s="251"/>
    </row>
    <row r="481" ht="17.1" customHeight="1" spans="1:9">
      <c r="A481" s="246">
        <v>2060501</v>
      </c>
      <c r="B481" s="96" t="s">
        <v>1</v>
      </c>
      <c r="C481" s="96" t="s">
        <v>1</v>
      </c>
      <c r="D481" s="96" t="s">
        <v>113</v>
      </c>
      <c r="E481" s="99" t="s">
        <v>430</v>
      </c>
      <c r="F481" s="248">
        <v>0</v>
      </c>
      <c r="G481" s="247"/>
      <c r="H481" s="247">
        <f>F481+G481</f>
        <v>0</v>
      </c>
      <c r="I481" s="249"/>
    </row>
    <row r="482" ht="17.1" customHeight="1" spans="1:9">
      <c r="A482" s="246">
        <v>2060502</v>
      </c>
      <c r="B482" s="96" t="s">
        <v>1</v>
      </c>
      <c r="C482" s="96" t="s">
        <v>1</v>
      </c>
      <c r="D482" s="96" t="s">
        <v>116</v>
      </c>
      <c r="E482" s="99" t="s">
        <v>448</v>
      </c>
      <c r="F482" s="248">
        <v>0</v>
      </c>
      <c r="G482" s="247"/>
      <c r="H482" s="247">
        <f>F482+G482</f>
        <v>0</v>
      </c>
      <c r="I482" s="249"/>
    </row>
    <row r="483" ht="17.1" customHeight="1" spans="1:9">
      <c r="A483" s="246">
        <v>2060503</v>
      </c>
      <c r="B483" s="96" t="s">
        <v>1</v>
      </c>
      <c r="C483" s="96" t="s">
        <v>1</v>
      </c>
      <c r="D483" s="96" t="s">
        <v>118</v>
      </c>
      <c r="E483" s="99" t="s">
        <v>449</v>
      </c>
      <c r="F483" s="248">
        <v>0</v>
      </c>
      <c r="G483" s="247"/>
      <c r="H483" s="247">
        <f>F483+G483</f>
        <v>0</v>
      </c>
      <c r="I483" s="249"/>
    </row>
    <row r="484" ht="17.1" customHeight="1" spans="1:9">
      <c r="A484" s="246">
        <v>2060599</v>
      </c>
      <c r="B484" s="96" t="s">
        <v>1</v>
      </c>
      <c r="C484" s="96" t="s">
        <v>1</v>
      </c>
      <c r="D484" s="96" t="s">
        <v>134</v>
      </c>
      <c r="E484" s="99" t="s">
        <v>450</v>
      </c>
      <c r="F484" s="248">
        <v>0</v>
      </c>
      <c r="G484" s="247"/>
      <c r="H484" s="247">
        <f>F484+G484</f>
        <v>0</v>
      </c>
      <c r="I484" s="249"/>
    </row>
    <row r="485" ht="17.1" customHeight="1" spans="1:9">
      <c r="A485" s="246">
        <v>20606</v>
      </c>
      <c r="B485" s="96" t="s">
        <v>425</v>
      </c>
      <c r="C485" s="96" t="s">
        <v>124</v>
      </c>
      <c r="D485" s="96" t="s">
        <v>1</v>
      </c>
      <c r="E485" s="99" t="s">
        <v>451</v>
      </c>
      <c r="F485" s="248">
        <f>SUM(F486:F489)</f>
        <v>0</v>
      </c>
      <c r="G485" s="248">
        <f>SUM(G486:G489)</f>
        <v>0</v>
      </c>
      <c r="H485" s="248">
        <f>SUM(H486:H489)</f>
        <v>0</v>
      </c>
      <c r="I485" s="251"/>
    </row>
    <row r="486" ht="17.1" customHeight="1" spans="1:9">
      <c r="A486" s="246">
        <v>2060601</v>
      </c>
      <c r="B486" s="96" t="s">
        <v>1</v>
      </c>
      <c r="C486" s="96" t="s">
        <v>1</v>
      </c>
      <c r="D486" s="96" t="s">
        <v>113</v>
      </c>
      <c r="E486" s="99" t="s">
        <v>452</v>
      </c>
      <c r="F486" s="248">
        <v>0</v>
      </c>
      <c r="G486" s="247"/>
      <c r="H486" s="247">
        <f>F486+G486</f>
        <v>0</v>
      </c>
      <c r="I486" s="249"/>
    </row>
    <row r="487" ht="17.1" customHeight="1" spans="1:9">
      <c r="A487" s="246">
        <v>2060602</v>
      </c>
      <c r="B487" s="96" t="s">
        <v>1</v>
      </c>
      <c r="C487" s="96" t="s">
        <v>1</v>
      </c>
      <c r="D487" s="96" t="s">
        <v>116</v>
      </c>
      <c r="E487" s="99" t="s">
        <v>453</v>
      </c>
      <c r="F487" s="248">
        <v>0</v>
      </c>
      <c r="G487" s="247"/>
      <c r="H487" s="247">
        <f>F487+G487</f>
        <v>0</v>
      </c>
      <c r="I487" s="249"/>
    </row>
    <row r="488" ht="17.1" customHeight="1" spans="1:9">
      <c r="A488" s="246">
        <v>2060603</v>
      </c>
      <c r="B488" s="96" t="s">
        <v>1</v>
      </c>
      <c r="C488" s="96" t="s">
        <v>1</v>
      </c>
      <c r="D488" s="96" t="s">
        <v>118</v>
      </c>
      <c r="E488" s="99" t="s">
        <v>454</v>
      </c>
      <c r="F488" s="248">
        <v>0</v>
      </c>
      <c r="G488" s="247"/>
      <c r="H488" s="247">
        <f>F488+G488</f>
        <v>0</v>
      </c>
      <c r="I488" s="249"/>
    </row>
    <row r="489" ht="17.1" customHeight="1" spans="1:9">
      <c r="A489" s="246">
        <v>2060699</v>
      </c>
      <c r="B489" s="96" t="s">
        <v>1</v>
      </c>
      <c r="C489" s="96" t="s">
        <v>1</v>
      </c>
      <c r="D489" s="96" t="s">
        <v>134</v>
      </c>
      <c r="E489" s="99" t="s">
        <v>455</v>
      </c>
      <c r="F489" s="248">
        <v>0</v>
      </c>
      <c r="G489" s="247"/>
      <c r="H489" s="247">
        <f>F489+G489</f>
        <v>0</v>
      </c>
      <c r="I489" s="249"/>
    </row>
    <row r="490" ht="17.1" customHeight="1" spans="1:9">
      <c r="A490" s="246">
        <v>20607</v>
      </c>
      <c r="B490" s="96" t="s">
        <v>425</v>
      </c>
      <c r="C490" s="96" t="s">
        <v>126</v>
      </c>
      <c r="D490" s="96" t="s">
        <v>1</v>
      </c>
      <c r="E490" s="99" t="s">
        <v>456</v>
      </c>
      <c r="F490" s="248">
        <f>SUM(F491:F496)</f>
        <v>70.4</v>
      </c>
      <c r="G490" s="248">
        <f>SUM(G491:G496)</f>
        <v>25</v>
      </c>
      <c r="H490" s="248">
        <f>SUM(H491:H496)</f>
        <v>95.4</v>
      </c>
      <c r="I490" s="251"/>
    </row>
    <row r="491" ht="17.1" customHeight="1" spans="1:9">
      <c r="A491" s="246">
        <v>2060701</v>
      </c>
      <c r="B491" s="96" t="s">
        <v>1</v>
      </c>
      <c r="C491" s="96" t="s">
        <v>1</v>
      </c>
      <c r="D491" s="96" t="s">
        <v>113</v>
      </c>
      <c r="E491" s="99" t="s">
        <v>430</v>
      </c>
      <c r="F491" s="248">
        <v>55.04</v>
      </c>
      <c r="G491" s="247">
        <v>0</v>
      </c>
      <c r="H491" s="247">
        <f t="shared" ref="H491:H496" si="37">F491+G491</f>
        <v>55.04</v>
      </c>
      <c r="I491" s="249"/>
    </row>
    <row r="492" ht="17.1" customHeight="1" spans="1:9">
      <c r="A492" s="246">
        <v>2060702</v>
      </c>
      <c r="B492" s="96" t="s">
        <v>1</v>
      </c>
      <c r="C492" s="96" t="s">
        <v>1</v>
      </c>
      <c r="D492" s="96" t="s">
        <v>116</v>
      </c>
      <c r="E492" s="99" t="s">
        <v>457</v>
      </c>
      <c r="F492" s="248">
        <v>15.36</v>
      </c>
      <c r="G492" s="247">
        <v>25</v>
      </c>
      <c r="H492" s="247">
        <f t="shared" si="37"/>
        <v>40.36</v>
      </c>
      <c r="I492" s="249"/>
    </row>
    <row r="493" ht="17.1" customHeight="1" spans="1:9">
      <c r="A493" s="246">
        <v>2060703</v>
      </c>
      <c r="B493" s="96" t="s">
        <v>1</v>
      </c>
      <c r="C493" s="96" t="s">
        <v>1</v>
      </c>
      <c r="D493" s="96" t="s">
        <v>118</v>
      </c>
      <c r="E493" s="99" t="s">
        <v>458</v>
      </c>
      <c r="F493" s="248">
        <v>0</v>
      </c>
      <c r="G493" s="247"/>
      <c r="H493" s="247">
        <f t="shared" si="37"/>
        <v>0</v>
      </c>
      <c r="I493" s="249"/>
    </row>
    <row r="494" ht="17.1" customHeight="1" spans="1:9">
      <c r="A494" s="246">
        <v>2060704</v>
      </c>
      <c r="B494" s="96" t="s">
        <v>1</v>
      </c>
      <c r="C494" s="96" t="s">
        <v>1</v>
      </c>
      <c r="D494" s="96" t="s">
        <v>120</v>
      </c>
      <c r="E494" s="99" t="s">
        <v>459</v>
      </c>
      <c r="F494" s="248">
        <v>0</v>
      </c>
      <c r="G494" s="247"/>
      <c r="H494" s="247">
        <f t="shared" si="37"/>
        <v>0</v>
      </c>
      <c r="I494" s="249"/>
    </row>
    <row r="495" ht="17.1" customHeight="1" spans="1:9">
      <c r="A495" s="246">
        <v>2060705</v>
      </c>
      <c r="B495" s="96" t="s">
        <v>1</v>
      </c>
      <c r="C495" s="96" t="s">
        <v>1</v>
      </c>
      <c r="D495" s="96" t="s">
        <v>122</v>
      </c>
      <c r="E495" s="99" t="s">
        <v>460</v>
      </c>
      <c r="F495" s="248">
        <v>0</v>
      </c>
      <c r="G495" s="247"/>
      <c r="H495" s="247">
        <f t="shared" si="37"/>
        <v>0</v>
      </c>
      <c r="I495" s="249"/>
    </row>
    <row r="496" ht="17.1" customHeight="1" spans="1:9">
      <c r="A496" s="246">
        <v>2060799</v>
      </c>
      <c r="B496" s="96" t="s">
        <v>1</v>
      </c>
      <c r="C496" s="96" t="s">
        <v>1</v>
      </c>
      <c r="D496" s="96" t="s">
        <v>134</v>
      </c>
      <c r="E496" s="99" t="s">
        <v>461</v>
      </c>
      <c r="F496" s="248">
        <v>0</v>
      </c>
      <c r="G496" s="247"/>
      <c r="H496" s="247">
        <f t="shared" si="37"/>
        <v>0</v>
      </c>
      <c r="I496" s="249"/>
    </row>
    <row r="497" ht="17.1" customHeight="1" spans="1:9">
      <c r="A497" s="246">
        <v>20608</v>
      </c>
      <c r="B497" s="96" t="s">
        <v>425</v>
      </c>
      <c r="C497" s="96" t="s">
        <v>128</v>
      </c>
      <c r="D497" s="96" t="s">
        <v>1</v>
      </c>
      <c r="E497" s="99" t="s">
        <v>462</v>
      </c>
      <c r="F497" s="248">
        <f>SUM(F498:F500)</f>
        <v>0</v>
      </c>
      <c r="G497" s="248">
        <f>SUM(G498:G500)</f>
        <v>0</v>
      </c>
      <c r="H497" s="248">
        <f>SUM(H498:H500)</f>
        <v>0</v>
      </c>
      <c r="I497" s="251"/>
    </row>
    <row r="498" ht="17.1" customHeight="1" spans="1:9">
      <c r="A498" s="246">
        <v>2060801</v>
      </c>
      <c r="B498" s="96" t="s">
        <v>1</v>
      </c>
      <c r="C498" s="96" t="s">
        <v>1</v>
      </c>
      <c r="D498" s="96" t="s">
        <v>113</v>
      </c>
      <c r="E498" s="99" t="s">
        <v>463</v>
      </c>
      <c r="F498" s="248">
        <v>0</v>
      </c>
      <c r="G498" s="247"/>
      <c r="H498" s="247">
        <f>F498+G498</f>
        <v>0</v>
      </c>
      <c r="I498" s="249"/>
    </row>
    <row r="499" ht="17.1" customHeight="1" spans="1:9">
      <c r="A499" s="246">
        <v>2060802</v>
      </c>
      <c r="B499" s="96" t="s">
        <v>1</v>
      </c>
      <c r="C499" s="96" t="s">
        <v>1</v>
      </c>
      <c r="D499" s="96" t="s">
        <v>116</v>
      </c>
      <c r="E499" s="99" t="s">
        <v>464</v>
      </c>
      <c r="F499" s="248">
        <v>0</v>
      </c>
      <c r="G499" s="247"/>
      <c r="H499" s="247">
        <f>F499+G499</f>
        <v>0</v>
      </c>
      <c r="I499" s="249"/>
    </row>
    <row r="500" ht="17.1" customHeight="1" spans="1:9">
      <c r="A500" s="246">
        <v>2060899</v>
      </c>
      <c r="B500" s="96" t="s">
        <v>1</v>
      </c>
      <c r="C500" s="96" t="s">
        <v>1</v>
      </c>
      <c r="D500" s="96" t="s">
        <v>134</v>
      </c>
      <c r="E500" s="99" t="s">
        <v>465</v>
      </c>
      <c r="F500" s="248">
        <v>0</v>
      </c>
      <c r="G500" s="247"/>
      <c r="H500" s="247">
        <f>F500+G500</f>
        <v>0</v>
      </c>
      <c r="I500" s="249"/>
    </row>
    <row r="501" ht="17.1" customHeight="1" spans="1:9">
      <c r="A501" s="246">
        <v>20609</v>
      </c>
      <c r="B501" s="96" t="s">
        <v>425</v>
      </c>
      <c r="C501" s="96" t="s">
        <v>130</v>
      </c>
      <c r="D501" s="96" t="s">
        <v>1</v>
      </c>
      <c r="E501" s="99" t="s">
        <v>466</v>
      </c>
      <c r="F501" s="248">
        <f>SUM(F502:F504)</f>
        <v>0</v>
      </c>
      <c r="G501" s="248">
        <f>SUM(G502:G504)</f>
        <v>0</v>
      </c>
      <c r="H501" s="248">
        <f>SUM(H502:H504)</f>
        <v>0</v>
      </c>
      <c r="I501" s="251"/>
    </row>
    <row r="502" ht="17.1" customHeight="1" spans="1:9">
      <c r="A502" s="246">
        <v>2060901</v>
      </c>
      <c r="B502" s="96" t="s">
        <v>1</v>
      </c>
      <c r="C502" s="96" t="s">
        <v>1</v>
      </c>
      <c r="D502" s="96" t="s">
        <v>113</v>
      </c>
      <c r="E502" s="99" t="s">
        <v>467</v>
      </c>
      <c r="F502" s="248">
        <v>0</v>
      </c>
      <c r="G502" s="247"/>
      <c r="H502" s="247">
        <f>F502+G502</f>
        <v>0</v>
      </c>
      <c r="I502" s="249"/>
    </row>
    <row r="503" ht="17.1" customHeight="1" spans="1:9">
      <c r="A503" s="246">
        <v>2060902</v>
      </c>
      <c r="B503" s="96" t="s">
        <v>1</v>
      </c>
      <c r="C503" s="96" t="s">
        <v>1</v>
      </c>
      <c r="D503" s="96" t="s">
        <v>116</v>
      </c>
      <c r="E503" s="99" t="s">
        <v>468</v>
      </c>
      <c r="F503" s="248">
        <v>0</v>
      </c>
      <c r="G503" s="247"/>
      <c r="H503" s="247">
        <f>F503+G503</f>
        <v>0</v>
      </c>
      <c r="I503" s="249"/>
    </row>
    <row r="504" ht="17.1" customHeight="1" spans="1:9">
      <c r="A504" s="246">
        <v>2060999</v>
      </c>
      <c r="B504" s="96" t="s">
        <v>1</v>
      </c>
      <c r="C504" s="96" t="s">
        <v>1</v>
      </c>
      <c r="D504" s="96" t="s">
        <v>134</v>
      </c>
      <c r="E504" s="99" t="s">
        <v>469</v>
      </c>
      <c r="F504" s="248">
        <v>0</v>
      </c>
      <c r="G504" s="247"/>
      <c r="H504" s="247">
        <f>F504+G504</f>
        <v>0</v>
      </c>
      <c r="I504" s="249"/>
    </row>
    <row r="505" ht="17.1" customHeight="1" spans="1:9">
      <c r="A505" s="246">
        <v>20699</v>
      </c>
      <c r="B505" s="96" t="s">
        <v>425</v>
      </c>
      <c r="C505" s="96" t="s">
        <v>134</v>
      </c>
      <c r="D505" s="96" t="s">
        <v>1</v>
      </c>
      <c r="E505" s="99" t="s">
        <v>470</v>
      </c>
      <c r="F505" s="248">
        <f>SUM(F506:F509)</f>
        <v>38</v>
      </c>
      <c r="G505" s="248">
        <f>SUM(G506:G509)</f>
        <v>0</v>
      </c>
      <c r="H505" s="248">
        <f>SUM(H506:H509)</f>
        <v>38</v>
      </c>
      <c r="I505" s="251"/>
    </row>
    <row r="506" ht="17.1" customHeight="1" spans="1:9">
      <c r="A506" s="246">
        <v>2069901</v>
      </c>
      <c r="B506" s="96" t="s">
        <v>1</v>
      </c>
      <c r="C506" s="96" t="s">
        <v>1</v>
      </c>
      <c r="D506" s="96" t="s">
        <v>113</v>
      </c>
      <c r="E506" s="99" t="s">
        <v>471</v>
      </c>
      <c r="F506" s="248">
        <v>0</v>
      </c>
      <c r="G506" s="247"/>
      <c r="H506" s="247">
        <f>F506+G506</f>
        <v>0</v>
      </c>
      <c r="I506" s="249"/>
    </row>
    <row r="507" ht="17.1" customHeight="1" spans="1:9">
      <c r="A507" s="246">
        <v>2069902</v>
      </c>
      <c r="B507" s="96" t="s">
        <v>1</v>
      </c>
      <c r="C507" s="96" t="s">
        <v>1</v>
      </c>
      <c r="D507" s="96" t="s">
        <v>116</v>
      </c>
      <c r="E507" s="99" t="s">
        <v>472</v>
      </c>
      <c r="F507" s="248">
        <v>0</v>
      </c>
      <c r="G507" s="247"/>
      <c r="H507" s="247">
        <f>F507+G507</f>
        <v>0</v>
      </c>
      <c r="I507" s="249"/>
    </row>
    <row r="508" ht="17.1" customHeight="1" spans="1:9">
      <c r="A508" s="246">
        <v>2069903</v>
      </c>
      <c r="B508" s="96" t="s">
        <v>1</v>
      </c>
      <c r="C508" s="96" t="s">
        <v>1</v>
      </c>
      <c r="D508" s="96" t="s">
        <v>118</v>
      </c>
      <c r="E508" s="99" t="s">
        <v>473</v>
      </c>
      <c r="F508" s="248">
        <v>0</v>
      </c>
      <c r="G508" s="247"/>
      <c r="H508" s="247">
        <f>F508+G508</f>
        <v>0</v>
      </c>
      <c r="I508" s="249"/>
    </row>
    <row r="509" ht="17.1" customHeight="1" spans="1:9">
      <c r="A509" s="246">
        <v>2069999</v>
      </c>
      <c r="B509" s="96" t="s">
        <v>1</v>
      </c>
      <c r="C509" s="96" t="s">
        <v>1</v>
      </c>
      <c r="D509" s="96" t="s">
        <v>134</v>
      </c>
      <c r="E509" s="99" t="s">
        <v>470</v>
      </c>
      <c r="F509" s="248">
        <v>38</v>
      </c>
      <c r="G509" s="247">
        <v>0</v>
      </c>
      <c r="H509" s="247">
        <f>F509+G509</f>
        <v>38</v>
      </c>
      <c r="I509" s="249"/>
    </row>
    <row r="510" ht="17.1" customHeight="1" spans="1:9">
      <c r="A510" s="246">
        <v>207</v>
      </c>
      <c r="B510" s="96" t="s">
        <v>474</v>
      </c>
      <c r="C510" s="96" t="s">
        <v>1</v>
      </c>
      <c r="D510" s="96" t="s">
        <v>1</v>
      </c>
      <c r="E510" s="99" t="s">
        <v>475</v>
      </c>
      <c r="F510" s="248">
        <f>F511+F527+F535+F546+F555+F563</f>
        <v>1416.67</v>
      </c>
      <c r="G510" s="248">
        <f>G511+G527+G535+G546+G555+G563</f>
        <v>1286.41</v>
      </c>
      <c r="H510" s="248">
        <f>H511+H527+H535+H546+H555+H563</f>
        <v>2703.08</v>
      </c>
      <c r="I510" s="251"/>
    </row>
    <row r="511" ht="17.1" customHeight="1" spans="1:9">
      <c r="A511" s="246">
        <v>20701</v>
      </c>
      <c r="B511" s="96" t="s">
        <v>474</v>
      </c>
      <c r="C511" s="96" t="s">
        <v>113</v>
      </c>
      <c r="D511" s="96" t="s">
        <v>1</v>
      </c>
      <c r="E511" s="99" t="s">
        <v>476</v>
      </c>
      <c r="F511" s="248">
        <f>SUM(F512:F526)</f>
        <v>868.8</v>
      </c>
      <c r="G511" s="248">
        <f>SUM(G512:G526)</f>
        <v>797.29</v>
      </c>
      <c r="H511" s="248">
        <f>SUM(H512:H526)</f>
        <v>1666.09</v>
      </c>
      <c r="I511" s="251"/>
    </row>
    <row r="512" ht="17.1" customHeight="1" spans="1:9">
      <c r="A512" s="246">
        <v>2070101</v>
      </c>
      <c r="B512" s="96" t="s">
        <v>1</v>
      </c>
      <c r="C512" s="96" t="s">
        <v>1</v>
      </c>
      <c r="D512" s="96" t="s">
        <v>113</v>
      </c>
      <c r="E512" s="99" t="s">
        <v>115</v>
      </c>
      <c r="F512" s="248">
        <v>89.95</v>
      </c>
      <c r="G512" s="247">
        <v>0</v>
      </c>
      <c r="H512" s="247">
        <f t="shared" ref="H512:H526" si="38">F512+G512</f>
        <v>89.95</v>
      </c>
      <c r="I512" s="249"/>
    </row>
    <row r="513" ht="17.1" customHeight="1" spans="1:9">
      <c r="A513" s="246">
        <v>2070102</v>
      </c>
      <c r="B513" s="96" t="s">
        <v>1</v>
      </c>
      <c r="C513" s="96" t="s">
        <v>1</v>
      </c>
      <c r="D513" s="96" t="s">
        <v>116</v>
      </c>
      <c r="E513" s="99" t="s">
        <v>117</v>
      </c>
      <c r="F513" s="248">
        <v>2</v>
      </c>
      <c r="G513" s="247">
        <v>0</v>
      </c>
      <c r="H513" s="247">
        <f t="shared" si="38"/>
        <v>2</v>
      </c>
      <c r="I513" s="249"/>
    </row>
    <row r="514" ht="17.1" customHeight="1" spans="1:9">
      <c r="A514" s="246">
        <v>2070103</v>
      </c>
      <c r="B514" s="96" t="s">
        <v>1</v>
      </c>
      <c r="C514" s="96" t="s">
        <v>1</v>
      </c>
      <c r="D514" s="96" t="s">
        <v>118</v>
      </c>
      <c r="E514" s="99" t="s">
        <v>119</v>
      </c>
      <c r="F514" s="248">
        <v>240.44</v>
      </c>
      <c r="G514" s="247">
        <v>8.12</v>
      </c>
      <c r="H514" s="247">
        <f t="shared" si="38"/>
        <v>248.56</v>
      </c>
      <c r="I514" s="249"/>
    </row>
    <row r="515" ht="17.1" customHeight="1" spans="1:9">
      <c r="A515" s="246">
        <v>2070104</v>
      </c>
      <c r="B515" s="96" t="s">
        <v>1</v>
      </c>
      <c r="C515" s="96" t="s">
        <v>1</v>
      </c>
      <c r="D515" s="96" t="s">
        <v>120</v>
      </c>
      <c r="E515" s="99" t="s">
        <v>477</v>
      </c>
      <c r="F515" s="248">
        <v>92.04</v>
      </c>
      <c r="G515" s="247">
        <v>15</v>
      </c>
      <c r="H515" s="247">
        <f t="shared" si="38"/>
        <v>107.04</v>
      </c>
      <c r="I515" s="249"/>
    </row>
    <row r="516" ht="17.1" customHeight="1" spans="1:9">
      <c r="A516" s="246">
        <v>2070105</v>
      </c>
      <c r="B516" s="96" t="s">
        <v>1</v>
      </c>
      <c r="C516" s="96" t="s">
        <v>1</v>
      </c>
      <c r="D516" s="96" t="s">
        <v>122</v>
      </c>
      <c r="E516" s="99" t="s">
        <v>478</v>
      </c>
      <c r="F516" s="248">
        <v>0</v>
      </c>
      <c r="G516" s="247"/>
      <c r="H516" s="247">
        <f t="shared" si="38"/>
        <v>0</v>
      </c>
      <c r="I516" s="249"/>
    </row>
    <row r="517" ht="17.1" customHeight="1" spans="1:9">
      <c r="A517" s="246">
        <v>2070106</v>
      </c>
      <c r="B517" s="96" t="s">
        <v>1</v>
      </c>
      <c r="C517" s="96" t="s">
        <v>1</v>
      </c>
      <c r="D517" s="96" t="s">
        <v>124</v>
      </c>
      <c r="E517" s="99" t="s">
        <v>479</v>
      </c>
      <c r="F517" s="248">
        <v>0</v>
      </c>
      <c r="G517" s="247"/>
      <c r="H517" s="247">
        <f t="shared" si="38"/>
        <v>0</v>
      </c>
      <c r="I517" s="249"/>
    </row>
    <row r="518" ht="17.1" customHeight="1" spans="1:9">
      <c r="A518" s="246">
        <v>2070107</v>
      </c>
      <c r="B518" s="96" t="s">
        <v>1</v>
      </c>
      <c r="C518" s="96" t="s">
        <v>1</v>
      </c>
      <c r="D518" s="96" t="s">
        <v>126</v>
      </c>
      <c r="E518" s="99" t="s">
        <v>480</v>
      </c>
      <c r="F518" s="248">
        <v>0</v>
      </c>
      <c r="G518" s="247"/>
      <c r="H518" s="247">
        <f t="shared" si="38"/>
        <v>0</v>
      </c>
      <c r="I518" s="249"/>
    </row>
    <row r="519" ht="17.1" customHeight="1" spans="1:9">
      <c r="A519" s="246">
        <v>2070108</v>
      </c>
      <c r="B519" s="96" t="s">
        <v>1</v>
      </c>
      <c r="C519" s="96" t="s">
        <v>1</v>
      </c>
      <c r="D519" s="96" t="s">
        <v>128</v>
      </c>
      <c r="E519" s="99" t="s">
        <v>481</v>
      </c>
      <c r="F519" s="248">
        <v>0</v>
      </c>
      <c r="G519" s="247"/>
      <c r="H519" s="247">
        <f t="shared" si="38"/>
        <v>0</v>
      </c>
      <c r="I519" s="249"/>
    </row>
    <row r="520" ht="17.1" customHeight="1" spans="1:9">
      <c r="A520" s="246">
        <v>2070109</v>
      </c>
      <c r="B520" s="96" t="s">
        <v>1</v>
      </c>
      <c r="C520" s="96" t="s">
        <v>1</v>
      </c>
      <c r="D520" s="96" t="s">
        <v>130</v>
      </c>
      <c r="E520" s="99" t="s">
        <v>482</v>
      </c>
      <c r="F520" s="248">
        <v>248.59</v>
      </c>
      <c r="G520" s="247">
        <v>77</v>
      </c>
      <c r="H520" s="247">
        <f t="shared" si="38"/>
        <v>325.59</v>
      </c>
      <c r="I520" s="249"/>
    </row>
    <row r="521" ht="17.1" customHeight="1" spans="1:9">
      <c r="A521" s="246">
        <v>2070110</v>
      </c>
      <c r="B521" s="96" t="s">
        <v>1</v>
      </c>
      <c r="C521" s="96" t="s">
        <v>1</v>
      </c>
      <c r="D521" s="96" t="s">
        <v>169</v>
      </c>
      <c r="E521" s="99" t="s">
        <v>483</v>
      </c>
      <c r="F521" s="248">
        <v>0</v>
      </c>
      <c r="G521" s="247"/>
      <c r="H521" s="247">
        <f t="shared" si="38"/>
        <v>0</v>
      </c>
      <c r="I521" s="249"/>
    </row>
    <row r="522" ht="17.1" customHeight="1" spans="1:9">
      <c r="A522" s="246">
        <v>2070111</v>
      </c>
      <c r="B522" s="96" t="s">
        <v>1</v>
      </c>
      <c r="C522" s="96" t="s">
        <v>1</v>
      </c>
      <c r="D522" s="96" t="s">
        <v>181</v>
      </c>
      <c r="E522" s="99" t="s">
        <v>484</v>
      </c>
      <c r="F522" s="248">
        <v>0</v>
      </c>
      <c r="G522" s="247"/>
      <c r="H522" s="247">
        <f t="shared" si="38"/>
        <v>0</v>
      </c>
      <c r="I522" s="249"/>
    </row>
    <row r="523" ht="17.1" customHeight="1" spans="1:9">
      <c r="A523" s="246">
        <v>2070112</v>
      </c>
      <c r="B523" s="96" t="s">
        <v>1</v>
      </c>
      <c r="C523" s="96" t="s">
        <v>1</v>
      </c>
      <c r="D523" s="96" t="s">
        <v>183</v>
      </c>
      <c r="E523" s="99" t="s">
        <v>485</v>
      </c>
      <c r="F523" s="248">
        <v>2</v>
      </c>
      <c r="G523" s="247">
        <v>24</v>
      </c>
      <c r="H523" s="247">
        <f t="shared" si="38"/>
        <v>26</v>
      </c>
      <c r="I523" s="249"/>
    </row>
    <row r="524" ht="17.1" customHeight="1" spans="1:9">
      <c r="A524" s="246">
        <v>2070113</v>
      </c>
      <c r="B524" s="96" t="s">
        <v>1</v>
      </c>
      <c r="C524" s="96" t="s">
        <v>1</v>
      </c>
      <c r="D524" s="96" t="s">
        <v>191</v>
      </c>
      <c r="E524" s="99" t="s">
        <v>486</v>
      </c>
      <c r="F524" s="248">
        <v>0</v>
      </c>
      <c r="G524" s="247"/>
      <c r="H524" s="247">
        <f t="shared" si="38"/>
        <v>0</v>
      </c>
      <c r="I524" s="249"/>
    </row>
    <row r="525" ht="17.1" customHeight="1" spans="1:9">
      <c r="A525" s="246">
        <v>2070114</v>
      </c>
      <c r="B525" s="96" t="s">
        <v>1</v>
      </c>
      <c r="C525" s="96" t="s">
        <v>1</v>
      </c>
      <c r="D525" s="96" t="s">
        <v>199</v>
      </c>
      <c r="E525" s="99" t="s">
        <v>487</v>
      </c>
      <c r="F525" s="248">
        <v>0</v>
      </c>
      <c r="G525" s="247">
        <v>54.5</v>
      </c>
      <c r="H525" s="247">
        <f t="shared" si="38"/>
        <v>54.5</v>
      </c>
      <c r="I525" s="249"/>
    </row>
    <row r="526" ht="17.1" customHeight="1" spans="1:9">
      <c r="A526" s="246">
        <v>2070199</v>
      </c>
      <c r="B526" s="96" t="s">
        <v>1</v>
      </c>
      <c r="C526" s="96" t="s">
        <v>1</v>
      </c>
      <c r="D526" s="96" t="s">
        <v>134</v>
      </c>
      <c r="E526" s="99" t="s">
        <v>488</v>
      </c>
      <c r="F526" s="248">
        <v>193.78</v>
      </c>
      <c r="G526" s="247">
        <v>618.67</v>
      </c>
      <c r="H526" s="247">
        <f t="shared" si="38"/>
        <v>812.45</v>
      </c>
      <c r="I526" s="249"/>
    </row>
    <row r="527" ht="17.1" customHeight="1" spans="1:9">
      <c r="A527" s="246">
        <v>20702</v>
      </c>
      <c r="B527" s="96" t="s">
        <v>474</v>
      </c>
      <c r="C527" s="96" t="s">
        <v>116</v>
      </c>
      <c r="D527" s="96" t="s">
        <v>1</v>
      </c>
      <c r="E527" s="99" t="s">
        <v>489</v>
      </c>
      <c r="F527" s="248">
        <f>SUM(F528:F534)</f>
        <v>498.62</v>
      </c>
      <c r="G527" s="248">
        <f>SUM(G528:G534)</f>
        <v>488.12</v>
      </c>
      <c r="H527" s="248">
        <f>SUM(H528:H534)</f>
        <v>986.74</v>
      </c>
      <c r="I527" s="251"/>
    </row>
    <row r="528" ht="17.1" customHeight="1" spans="1:9">
      <c r="A528" s="246">
        <v>2070201</v>
      </c>
      <c r="B528" s="96" t="s">
        <v>1</v>
      </c>
      <c r="C528" s="96" t="s">
        <v>1</v>
      </c>
      <c r="D528" s="96" t="s">
        <v>113</v>
      </c>
      <c r="E528" s="99" t="s">
        <v>115</v>
      </c>
      <c r="F528" s="248">
        <v>0</v>
      </c>
      <c r="G528" s="247"/>
      <c r="H528" s="247">
        <f t="shared" ref="H528:H534" si="39">F528+G528</f>
        <v>0</v>
      </c>
      <c r="I528" s="249"/>
    </row>
    <row r="529" ht="17.1" customHeight="1" spans="1:9">
      <c r="A529" s="246">
        <v>2070202</v>
      </c>
      <c r="B529" s="96" t="s">
        <v>1</v>
      </c>
      <c r="C529" s="96" t="s">
        <v>1</v>
      </c>
      <c r="D529" s="96" t="s">
        <v>116</v>
      </c>
      <c r="E529" s="99" t="s">
        <v>117</v>
      </c>
      <c r="F529" s="248">
        <v>0</v>
      </c>
      <c r="G529" s="247"/>
      <c r="H529" s="247">
        <f t="shared" si="39"/>
        <v>0</v>
      </c>
      <c r="I529" s="249"/>
    </row>
    <row r="530" ht="17.1" customHeight="1" spans="1:9">
      <c r="A530" s="246">
        <v>2070203</v>
      </c>
      <c r="B530" s="96" t="s">
        <v>1</v>
      </c>
      <c r="C530" s="96" t="s">
        <v>1</v>
      </c>
      <c r="D530" s="96" t="s">
        <v>118</v>
      </c>
      <c r="E530" s="99" t="s">
        <v>119</v>
      </c>
      <c r="F530" s="248">
        <v>0</v>
      </c>
      <c r="G530" s="247"/>
      <c r="H530" s="247">
        <f t="shared" si="39"/>
        <v>0</v>
      </c>
      <c r="I530" s="249"/>
    </row>
    <row r="531" ht="17.1" customHeight="1" spans="1:9">
      <c r="A531" s="246">
        <v>2070204</v>
      </c>
      <c r="B531" s="96" t="s">
        <v>1</v>
      </c>
      <c r="C531" s="96" t="s">
        <v>1</v>
      </c>
      <c r="D531" s="96" t="s">
        <v>120</v>
      </c>
      <c r="E531" s="99" t="s">
        <v>490</v>
      </c>
      <c r="F531" s="248">
        <v>3</v>
      </c>
      <c r="G531" s="247">
        <v>74</v>
      </c>
      <c r="H531" s="247">
        <f t="shared" si="39"/>
        <v>77</v>
      </c>
      <c r="I531" s="249"/>
    </row>
    <row r="532" ht="17.1" customHeight="1" spans="1:9">
      <c r="A532" s="246">
        <v>2070205</v>
      </c>
      <c r="B532" s="96" t="s">
        <v>1</v>
      </c>
      <c r="C532" s="96" t="s">
        <v>1</v>
      </c>
      <c r="D532" s="96" t="s">
        <v>122</v>
      </c>
      <c r="E532" s="99" t="s">
        <v>491</v>
      </c>
      <c r="F532" s="248">
        <v>495.62</v>
      </c>
      <c r="G532" s="247">
        <v>414.12</v>
      </c>
      <c r="H532" s="247">
        <f t="shared" si="39"/>
        <v>909.74</v>
      </c>
      <c r="I532" s="249"/>
    </row>
    <row r="533" ht="17.1" customHeight="1" spans="1:9">
      <c r="A533" s="246">
        <v>2070206</v>
      </c>
      <c r="B533" s="96" t="s">
        <v>1</v>
      </c>
      <c r="C533" s="96" t="s">
        <v>1</v>
      </c>
      <c r="D533" s="96" t="s">
        <v>124</v>
      </c>
      <c r="E533" s="99" t="s">
        <v>492</v>
      </c>
      <c r="F533" s="248">
        <v>0</v>
      </c>
      <c r="G533" s="247"/>
      <c r="H533" s="247">
        <f t="shared" si="39"/>
        <v>0</v>
      </c>
      <c r="I533" s="249"/>
    </row>
    <row r="534" ht="17.1" customHeight="1" spans="1:9">
      <c r="A534" s="246">
        <v>2070299</v>
      </c>
      <c r="B534" s="96" t="s">
        <v>1</v>
      </c>
      <c r="C534" s="96" t="s">
        <v>1</v>
      </c>
      <c r="D534" s="96" t="s">
        <v>134</v>
      </c>
      <c r="E534" s="99" t="s">
        <v>493</v>
      </c>
      <c r="F534" s="248">
        <v>0</v>
      </c>
      <c r="G534" s="247"/>
      <c r="H534" s="247">
        <f t="shared" si="39"/>
        <v>0</v>
      </c>
      <c r="I534" s="249"/>
    </row>
    <row r="535" ht="17.1" customHeight="1" spans="1:9">
      <c r="A535" s="246">
        <v>20703</v>
      </c>
      <c r="B535" s="96" t="s">
        <v>474</v>
      </c>
      <c r="C535" s="96" t="s">
        <v>118</v>
      </c>
      <c r="D535" s="96" t="s">
        <v>1</v>
      </c>
      <c r="E535" s="99" t="s">
        <v>494</v>
      </c>
      <c r="F535" s="248">
        <f>SUM(F536:F545)</f>
        <v>0</v>
      </c>
      <c r="G535" s="248">
        <f>SUM(G536:G545)</f>
        <v>0</v>
      </c>
      <c r="H535" s="248">
        <f>SUM(H536:H545)</f>
        <v>0</v>
      </c>
      <c r="I535" s="251"/>
    </row>
    <row r="536" ht="17.1" customHeight="1" spans="1:9">
      <c r="A536" s="246">
        <v>2070301</v>
      </c>
      <c r="B536" s="96" t="s">
        <v>1</v>
      </c>
      <c r="C536" s="96" t="s">
        <v>1</v>
      </c>
      <c r="D536" s="96" t="s">
        <v>113</v>
      </c>
      <c r="E536" s="99" t="s">
        <v>115</v>
      </c>
      <c r="F536" s="248">
        <v>0</v>
      </c>
      <c r="G536" s="247"/>
      <c r="H536" s="247">
        <f t="shared" ref="H536:H545" si="40">F536+G536</f>
        <v>0</v>
      </c>
      <c r="I536" s="249"/>
    </row>
    <row r="537" ht="17.1" customHeight="1" spans="1:9">
      <c r="A537" s="246">
        <v>2070302</v>
      </c>
      <c r="B537" s="96" t="s">
        <v>1</v>
      </c>
      <c r="C537" s="96" t="s">
        <v>1</v>
      </c>
      <c r="D537" s="96" t="s">
        <v>116</v>
      </c>
      <c r="E537" s="99" t="s">
        <v>117</v>
      </c>
      <c r="F537" s="248">
        <v>0</v>
      </c>
      <c r="G537" s="247"/>
      <c r="H537" s="247">
        <f t="shared" si="40"/>
        <v>0</v>
      </c>
      <c r="I537" s="249"/>
    </row>
    <row r="538" ht="17.1" customHeight="1" spans="1:9">
      <c r="A538" s="246">
        <v>2070303</v>
      </c>
      <c r="B538" s="96" t="s">
        <v>1</v>
      </c>
      <c r="C538" s="96" t="s">
        <v>1</v>
      </c>
      <c r="D538" s="96" t="s">
        <v>118</v>
      </c>
      <c r="E538" s="99" t="s">
        <v>119</v>
      </c>
      <c r="F538" s="248">
        <v>0</v>
      </c>
      <c r="G538" s="247"/>
      <c r="H538" s="247">
        <f t="shared" si="40"/>
        <v>0</v>
      </c>
      <c r="I538" s="249"/>
    </row>
    <row r="539" ht="17.1" customHeight="1" spans="1:9">
      <c r="A539" s="246">
        <v>2070304</v>
      </c>
      <c r="B539" s="96" t="s">
        <v>1</v>
      </c>
      <c r="C539" s="96" t="s">
        <v>1</v>
      </c>
      <c r="D539" s="96" t="s">
        <v>120</v>
      </c>
      <c r="E539" s="99" t="s">
        <v>495</v>
      </c>
      <c r="F539" s="248">
        <v>0</v>
      </c>
      <c r="G539" s="247"/>
      <c r="H539" s="247">
        <f t="shared" si="40"/>
        <v>0</v>
      </c>
      <c r="I539" s="249"/>
    </row>
    <row r="540" ht="17.1" customHeight="1" spans="1:9">
      <c r="A540" s="246">
        <v>2070305</v>
      </c>
      <c r="B540" s="96" t="s">
        <v>1</v>
      </c>
      <c r="C540" s="96" t="s">
        <v>1</v>
      </c>
      <c r="D540" s="96" t="s">
        <v>122</v>
      </c>
      <c r="E540" s="99" t="s">
        <v>496</v>
      </c>
      <c r="F540" s="248">
        <v>0</v>
      </c>
      <c r="G540" s="247"/>
      <c r="H540" s="247">
        <f t="shared" si="40"/>
        <v>0</v>
      </c>
      <c r="I540" s="249"/>
    </row>
    <row r="541" ht="17.1" customHeight="1" spans="1:9">
      <c r="A541" s="246">
        <v>2070306</v>
      </c>
      <c r="B541" s="96" t="s">
        <v>1</v>
      </c>
      <c r="C541" s="96" t="s">
        <v>1</v>
      </c>
      <c r="D541" s="96" t="s">
        <v>124</v>
      </c>
      <c r="E541" s="99" t="s">
        <v>497</v>
      </c>
      <c r="F541" s="248">
        <v>0</v>
      </c>
      <c r="G541" s="247"/>
      <c r="H541" s="247">
        <f t="shared" si="40"/>
        <v>0</v>
      </c>
      <c r="I541" s="249"/>
    </row>
    <row r="542" ht="17.1" customHeight="1" spans="1:9">
      <c r="A542" s="246">
        <v>2070307</v>
      </c>
      <c r="B542" s="96" t="s">
        <v>1</v>
      </c>
      <c r="C542" s="96" t="s">
        <v>1</v>
      </c>
      <c r="D542" s="96" t="s">
        <v>126</v>
      </c>
      <c r="E542" s="99" t="s">
        <v>498</v>
      </c>
      <c r="F542" s="248">
        <v>0</v>
      </c>
      <c r="G542" s="247"/>
      <c r="H542" s="247">
        <f t="shared" si="40"/>
        <v>0</v>
      </c>
      <c r="I542" s="249"/>
    </row>
    <row r="543" ht="17.1" customHeight="1" spans="1:9">
      <c r="A543" s="246">
        <v>2070308</v>
      </c>
      <c r="B543" s="96" t="s">
        <v>1</v>
      </c>
      <c r="C543" s="96" t="s">
        <v>1</v>
      </c>
      <c r="D543" s="96" t="s">
        <v>128</v>
      </c>
      <c r="E543" s="99" t="s">
        <v>499</v>
      </c>
      <c r="F543" s="248">
        <v>0</v>
      </c>
      <c r="G543" s="247"/>
      <c r="H543" s="247">
        <f t="shared" si="40"/>
        <v>0</v>
      </c>
      <c r="I543" s="249"/>
    </row>
    <row r="544" ht="17.1" customHeight="1" spans="1:9">
      <c r="A544" s="246">
        <v>2070309</v>
      </c>
      <c r="B544" s="96" t="s">
        <v>1</v>
      </c>
      <c r="C544" s="96" t="s">
        <v>1</v>
      </c>
      <c r="D544" s="96" t="s">
        <v>130</v>
      </c>
      <c r="E544" s="99" t="s">
        <v>500</v>
      </c>
      <c r="F544" s="248">
        <v>0</v>
      </c>
      <c r="G544" s="247"/>
      <c r="H544" s="247">
        <f t="shared" si="40"/>
        <v>0</v>
      </c>
      <c r="I544" s="249"/>
    </row>
    <row r="545" ht="17.1" customHeight="1" spans="1:9">
      <c r="A545" s="246">
        <v>2070399</v>
      </c>
      <c r="B545" s="96" t="s">
        <v>1</v>
      </c>
      <c r="C545" s="96" t="s">
        <v>1</v>
      </c>
      <c r="D545" s="96" t="s">
        <v>134</v>
      </c>
      <c r="E545" s="99" t="s">
        <v>501</v>
      </c>
      <c r="F545" s="248">
        <v>0</v>
      </c>
      <c r="G545" s="247"/>
      <c r="H545" s="247">
        <f t="shared" si="40"/>
        <v>0</v>
      </c>
      <c r="I545" s="249"/>
    </row>
    <row r="546" ht="17.1" customHeight="1" spans="1:9">
      <c r="A546" s="246">
        <v>20706</v>
      </c>
      <c r="B546" s="96" t="s">
        <v>474</v>
      </c>
      <c r="C546" s="96" t="s">
        <v>124</v>
      </c>
      <c r="D546" s="96" t="s">
        <v>1</v>
      </c>
      <c r="E546" s="99" t="s">
        <v>502</v>
      </c>
      <c r="F546" s="248">
        <f>SUM(F547:F554)</f>
        <v>0</v>
      </c>
      <c r="G546" s="248">
        <f>SUM(G547:G554)</f>
        <v>0</v>
      </c>
      <c r="H546" s="248">
        <f>SUM(H547:H554)</f>
        <v>0</v>
      </c>
      <c r="I546" s="251"/>
    </row>
    <row r="547" ht="17.1" customHeight="1" spans="1:9">
      <c r="A547" s="246">
        <v>2070601</v>
      </c>
      <c r="B547" s="96" t="s">
        <v>1</v>
      </c>
      <c r="C547" s="96" t="s">
        <v>1</v>
      </c>
      <c r="D547" s="96" t="s">
        <v>113</v>
      </c>
      <c r="E547" s="99" t="s">
        <v>115</v>
      </c>
      <c r="F547" s="248">
        <v>0</v>
      </c>
      <c r="G547" s="247"/>
      <c r="H547" s="247">
        <f>F547+G547</f>
        <v>0</v>
      </c>
      <c r="I547" s="249"/>
    </row>
    <row r="548" ht="17.1" customHeight="1" spans="1:9">
      <c r="A548" s="246">
        <v>2070602</v>
      </c>
      <c r="B548" s="96" t="s">
        <v>1</v>
      </c>
      <c r="C548" s="96" t="s">
        <v>1</v>
      </c>
      <c r="D548" s="96" t="s">
        <v>116</v>
      </c>
      <c r="E548" s="99" t="s">
        <v>117</v>
      </c>
      <c r="F548" s="248">
        <v>0</v>
      </c>
      <c r="G548" s="247"/>
      <c r="H548" s="247">
        <f>F548+G548</f>
        <v>0</v>
      </c>
      <c r="I548" s="249"/>
    </row>
    <row r="549" ht="17.1" customHeight="1" spans="1:9">
      <c r="A549" s="246">
        <v>2070603</v>
      </c>
      <c r="B549" s="96" t="s">
        <v>1</v>
      </c>
      <c r="C549" s="96" t="s">
        <v>1</v>
      </c>
      <c r="D549" s="96" t="s">
        <v>118</v>
      </c>
      <c r="E549" s="99" t="s">
        <v>119</v>
      </c>
      <c r="F549" s="248">
        <v>0</v>
      </c>
      <c r="G549" s="247"/>
      <c r="H549" s="247">
        <f t="shared" ref="H549:H554" si="41">F549+G549</f>
        <v>0</v>
      </c>
      <c r="I549" s="249"/>
    </row>
    <row r="550" ht="17.1" customHeight="1" spans="1:9">
      <c r="A550" s="246">
        <v>2070604</v>
      </c>
      <c r="B550" s="96" t="s">
        <v>1</v>
      </c>
      <c r="C550" s="96" t="s">
        <v>1</v>
      </c>
      <c r="D550" s="96" t="s">
        <v>120</v>
      </c>
      <c r="E550" s="99" t="s">
        <v>503</v>
      </c>
      <c r="F550" s="248">
        <v>0</v>
      </c>
      <c r="G550" s="247"/>
      <c r="H550" s="247">
        <f t="shared" si="41"/>
        <v>0</v>
      </c>
      <c r="I550" s="249"/>
    </row>
    <row r="551" ht="17.1" customHeight="1" spans="1:9">
      <c r="A551" s="246">
        <v>2070605</v>
      </c>
      <c r="B551" s="96" t="s">
        <v>1</v>
      </c>
      <c r="C551" s="96" t="s">
        <v>1</v>
      </c>
      <c r="D551" s="96" t="s">
        <v>122</v>
      </c>
      <c r="E551" s="99" t="s">
        <v>504</v>
      </c>
      <c r="F551" s="248">
        <v>0</v>
      </c>
      <c r="G551" s="247"/>
      <c r="H551" s="247">
        <f t="shared" si="41"/>
        <v>0</v>
      </c>
      <c r="I551" s="249"/>
    </row>
    <row r="552" ht="17.1" customHeight="1" spans="1:9">
      <c r="A552" s="246">
        <v>2070606</v>
      </c>
      <c r="B552" s="96" t="s">
        <v>1</v>
      </c>
      <c r="C552" s="96" t="s">
        <v>1</v>
      </c>
      <c r="D552" s="96" t="s">
        <v>124</v>
      </c>
      <c r="E552" s="99" t="s">
        <v>505</v>
      </c>
      <c r="F552" s="248">
        <v>0</v>
      </c>
      <c r="G552" s="247"/>
      <c r="H552" s="247">
        <f t="shared" si="41"/>
        <v>0</v>
      </c>
      <c r="I552" s="249"/>
    </row>
    <row r="553" ht="17.1" customHeight="1" spans="1:9">
      <c r="A553" s="246">
        <v>2070607</v>
      </c>
      <c r="B553" s="96" t="s">
        <v>1</v>
      </c>
      <c r="C553" s="96" t="s">
        <v>1</v>
      </c>
      <c r="D553" s="96" t="s">
        <v>126</v>
      </c>
      <c r="E553" s="99" t="s">
        <v>506</v>
      </c>
      <c r="F553" s="248">
        <v>0</v>
      </c>
      <c r="G553" s="247"/>
      <c r="H553" s="247">
        <f t="shared" si="41"/>
        <v>0</v>
      </c>
      <c r="I553" s="249"/>
    </row>
    <row r="554" ht="17.1" customHeight="1" spans="1:9">
      <c r="A554" s="246">
        <v>2070699</v>
      </c>
      <c r="B554" s="96" t="s">
        <v>1</v>
      </c>
      <c r="C554" s="96" t="s">
        <v>1</v>
      </c>
      <c r="D554" s="96" t="s">
        <v>134</v>
      </c>
      <c r="E554" s="99" t="s">
        <v>507</v>
      </c>
      <c r="F554" s="248">
        <v>0</v>
      </c>
      <c r="G554" s="247"/>
      <c r="H554" s="247">
        <f t="shared" si="41"/>
        <v>0</v>
      </c>
      <c r="I554" s="249"/>
    </row>
    <row r="555" ht="17.1" customHeight="1" spans="1:9">
      <c r="A555" s="246">
        <v>20708</v>
      </c>
      <c r="B555" s="96" t="s">
        <v>474</v>
      </c>
      <c r="C555" s="96" t="s">
        <v>128</v>
      </c>
      <c r="D555" s="96" t="s">
        <v>1</v>
      </c>
      <c r="E555" s="99" t="s">
        <v>508</v>
      </c>
      <c r="F555" s="248">
        <f>SUM(F556:F562)</f>
        <v>0</v>
      </c>
      <c r="G555" s="248">
        <f>SUM(G556:G562)</f>
        <v>0</v>
      </c>
      <c r="H555" s="248">
        <f>SUM(H556:H562)</f>
        <v>0</v>
      </c>
      <c r="I555" s="251"/>
    </row>
    <row r="556" ht="17.1" customHeight="1" spans="1:9">
      <c r="A556" s="246">
        <v>2070801</v>
      </c>
      <c r="B556" s="96" t="s">
        <v>1</v>
      </c>
      <c r="C556" s="96" t="s">
        <v>1</v>
      </c>
      <c r="D556" s="96" t="s">
        <v>113</v>
      </c>
      <c r="E556" s="99" t="s">
        <v>115</v>
      </c>
      <c r="F556" s="248">
        <v>0</v>
      </c>
      <c r="G556" s="247"/>
      <c r="H556" s="247">
        <f t="shared" ref="H556:H562" si="42">F556+G556</f>
        <v>0</v>
      </c>
      <c r="I556" s="249"/>
    </row>
    <row r="557" ht="17.1" customHeight="1" spans="1:9">
      <c r="A557" s="246">
        <v>2070802</v>
      </c>
      <c r="B557" s="96" t="s">
        <v>1</v>
      </c>
      <c r="C557" s="96" t="s">
        <v>1</v>
      </c>
      <c r="D557" s="96" t="s">
        <v>116</v>
      </c>
      <c r="E557" s="99" t="s">
        <v>117</v>
      </c>
      <c r="F557" s="248">
        <v>0</v>
      </c>
      <c r="G557" s="247"/>
      <c r="H557" s="247">
        <f t="shared" si="42"/>
        <v>0</v>
      </c>
      <c r="I557" s="249"/>
    </row>
    <row r="558" ht="17.1" customHeight="1" spans="1:9">
      <c r="A558" s="246">
        <v>2070803</v>
      </c>
      <c r="B558" s="96" t="s">
        <v>1</v>
      </c>
      <c r="C558" s="96" t="s">
        <v>1</v>
      </c>
      <c r="D558" s="96" t="s">
        <v>118</v>
      </c>
      <c r="E558" s="99" t="s">
        <v>119</v>
      </c>
      <c r="F558" s="248">
        <v>0</v>
      </c>
      <c r="G558" s="247"/>
      <c r="H558" s="247">
        <f t="shared" si="42"/>
        <v>0</v>
      </c>
      <c r="I558" s="249"/>
    </row>
    <row r="559" ht="17.1" customHeight="1" spans="1:9">
      <c r="A559" s="246">
        <v>2070806</v>
      </c>
      <c r="B559" s="96" t="s">
        <v>1</v>
      </c>
      <c r="C559" s="96" t="s">
        <v>1</v>
      </c>
      <c r="D559" s="96" t="s">
        <v>124</v>
      </c>
      <c r="E559" s="99" t="s">
        <v>509</v>
      </c>
      <c r="F559" s="248">
        <v>0</v>
      </c>
      <c r="G559" s="247"/>
      <c r="H559" s="247">
        <f t="shared" si="42"/>
        <v>0</v>
      </c>
      <c r="I559" s="249"/>
    </row>
    <row r="560" ht="17.1" customHeight="1" spans="1:9">
      <c r="A560" s="246">
        <v>2070807</v>
      </c>
      <c r="B560" s="96" t="s">
        <v>1</v>
      </c>
      <c r="C560" s="96" t="s">
        <v>1</v>
      </c>
      <c r="D560" s="96" t="s">
        <v>126</v>
      </c>
      <c r="E560" s="99" t="s">
        <v>510</v>
      </c>
      <c r="F560" s="248">
        <v>0</v>
      </c>
      <c r="G560" s="247"/>
      <c r="H560" s="247">
        <f t="shared" si="42"/>
        <v>0</v>
      </c>
      <c r="I560" s="249"/>
    </row>
    <row r="561" ht="17.1" customHeight="1" spans="1:9">
      <c r="A561" s="246">
        <v>2070808</v>
      </c>
      <c r="B561" s="96" t="s">
        <v>1</v>
      </c>
      <c r="C561" s="96" t="s">
        <v>1</v>
      </c>
      <c r="D561" s="96" t="s">
        <v>128</v>
      </c>
      <c r="E561" s="99" t="s">
        <v>511</v>
      </c>
      <c r="F561" s="248">
        <v>0</v>
      </c>
      <c r="G561" s="247"/>
      <c r="H561" s="247">
        <f t="shared" si="42"/>
        <v>0</v>
      </c>
      <c r="I561" s="249"/>
    </row>
    <row r="562" ht="17.1" customHeight="1" spans="1:9">
      <c r="A562" s="246">
        <v>2070899</v>
      </c>
      <c r="B562" s="96" t="s">
        <v>1</v>
      </c>
      <c r="C562" s="96" t="s">
        <v>1</v>
      </c>
      <c r="D562" s="96" t="s">
        <v>134</v>
      </c>
      <c r="E562" s="99" t="s">
        <v>512</v>
      </c>
      <c r="F562" s="248">
        <v>0</v>
      </c>
      <c r="G562" s="247"/>
      <c r="H562" s="247">
        <f t="shared" si="42"/>
        <v>0</v>
      </c>
      <c r="I562" s="249"/>
    </row>
    <row r="563" ht="17.1" customHeight="1" spans="1:9">
      <c r="A563" s="246">
        <v>20799</v>
      </c>
      <c r="B563" s="96" t="s">
        <v>474</v>
      </c>
      <c r="C563" s="96" t="s">
        <v>134</v>
      </c>
      <c r="D563" s="96" t="s">
        <v>1</v>
      </c>
      <c r="E563" s="99" t="s">
        <v>513</v>
      </c>
      <c r="F563" s="248">
        <f>SUM(F564:F566)</f>
        <v>49.25</v>
      </c>
      <c r="G563" s="248">
        <f>SUM(G564:G566)</f>
        <v>1</v>
      </c>
      <c r="H563" s="248">
        <f>SUM(H564:H566)</f>
        <v>50.25</v>
      </c>
      <c r="I563" s="251"/>
    </row>
    <row r="564" ht="17.1" customHeight="1" spans="1:9">
      <c r="A564" s="246">
        <v>2079902</v>
      </c>
      <c r="B564" s="96" t="s">
        <v>1</v>
      </c>
      <c r="C564" s="96" t="s">
        <v>1</v>
      </c>
      <c r="D564" s="96" t="s">
        <v>116</v>
      </c>
      <c r="E564" s="99" t="s">
        <v>514</v>
      </c>
      <c r="F564" s="248">
        <v>0</v>
      </c>
      <c r="G564" s="247"/>
      <c r="H564" s="247">
        <f>F564+G564</f>
        <v>0</v>
      </c>
      <c r="I564" s="249"/>
    </row>
    <row r="565" ht="17.1" customHeight="1" spans="1:9">
      <c r="A565" s="246">
        <v>2079903</v>
      </c>
      <c r="B565" s="96" t="s">
        <v>1</v>
      </c>
      <c r="C565" s="96" t="s">
        <v>1</v>
      </c>
      <c r="D565" s="96" t="s">
        <v>118</v>
      </c>
      <c r="E565" s="99" t="s">
        <v>515</v>
      </c>
      <c r="F565" s="248">
        <v>0</v>
      </c>
      <c r="G565" s="247"/>
      <c r="H565" s="247">
        <f>F565+G565</f>
        <v>0</v>
      </c>
      <c r="I565" s="249"/>
    </row>
    <row r="566" ht="17.1" customHeight="1" spans="1:9">
      <c r="A566" s="246">
        <v>2079999</v>
      </c>
      <c r="B566" s="96" t="s">
        <v>1</v>
      </c>
      <c r="C566" s="96" t="s">
        <v>1</v>
      </c>
      <c r="D566" s="96" t="s">
        <v>134</v>
      </c>
      <c r="E566" s="99" t="s">
        <v>513</v>
      </c>
      <c r="F566" s="248">
        <v>49.25</v>
      </c>
      <c r="G566" s="247">
        <v>1</v>
      </c>
      <c r="H566" s="247">
        <f>F566+G566</f>
        <v>50.25</v>
      </c>
      <c r="I566" s="249"/>
    </row>
    <row r="567" ht="17.1" customHeight="1" spans="1:9">
      <c r="A567" s="246">
        <v>208</v>
      </c>
      <c r="B567" s="96" t="s">
        <v>516</v>
      </c>
      <c r="C567" s="96" t="s">
        <v>1</v>
      </c>
      <c r="D567" s="96" t="s">
        <v>1</v>
      </c>
      <c r="E567" s="99" t="s">
        <v>517</v>
      </c>
      <c r="F567" s="248">
        <f>F568+F587+F595+F604+F608+F618+F627+F634+F642+F651+F657+F660+F663+F666+F669+F672+F676+F680+F689+F692</f>
        <v>34584.95</v>
      </c>
      <c r="G567" s="248">
        <f>G568+G587+G595+G604+G608+G618+G627+G634+G642+G651+G657+G660+G663+G666+G669+G672+G676+G680+G689+G692</f>
        <v>4396.4</v>
      </c>
      <c r="H567" s="248">
        <f>H568+H587+H595+H604+H608+H618+H627+H634+H642+H651+H657+H660+H663+H666+H669+H672+H676+H680+H689+H692</f>
        <v>38981.35</v>
      </c>
      <c r="I567" s="251"/>
    </row>
    <row r="568" ht="17.1" customHeight="1" spans="1:9">
      <c r="A568" s="246">
        <v>20801</v>
      </c>
      <c r="B568" s="96" t="s">
        <v>516</v>
      </c>
      <c r="C568" s="96" t="s">
        <v>113</v>
      </c>
      <c r="D568" s="96" t="s">
        <v>1</v>
      </c>
      <c r="E568" s="99" t="s">
        <v>518</v>
      </c>
      <c r="F568" s="248">
        <f>SUM(F569:F586)</f>
        <v>780.82</v>
      </c>
      <c r="G568" s="248">
        <f>SUM(G569:G586)</f>
        <v>228.76</v>
      </c>
      <c r="H568" s="248">
        <f>SUM(H569:H586)</f>
        <v>1009.58</v>
      </c>
      <c r="I568" s="251"/>
    </row>
    <row r="569" ht="17.1" customHeight="1" spans="1:9">
      <c r="A569" s="246">
        <v>2080101</v>
      </c>
      <c r="B569" s="96" t="s">
        <v>1</v>
      </c>
      <c r="C569" s="96" t="s">
        <v>1</v>
      </c>
      <c r="D569" s="96" t="s">
        <v>113</v>
      </c>
      <c r="E569" s="99" t="s">
        <v>115</v>
      </c>
      <c r="F569" s="248">
        <v>339.25</v>
      </c>
      <c r="G569" s="247">
        <v>0.970000000000027</v>
      </c>
      <c r="H569" s="247">
        <f t="shared" ref="H569:H586" si="43">F569+G569</f>
        <v>340.22</v>
      </c>
      <c r="I569" s="249"/>
    </row>
    <row r="570" ht="17.1" customHeight="1" spans="1:9">
      <c r="A570" s="246">
        <v>2080102</v>
      </c>
      <c r="B570" s="96" t="s">
        <v>1</v>
      </c>
      <c r="C570" s="96" t="s">
        <v>1</v>
      </c>
      <c r="D570" s="96" t="s">
        <v>116</v>
      </c>
      <c r="E570" s="99" t="s">
        <v>117</v>
      </c>
      <c r="F570" s="248">
        <v>19</v>
      </c>
      <c r="G570" s="247">
        <v>130</v>
      </c>
      <c r="H570" s="247">
        <f t="shared" si="43"/>
        <v>149</v>
      </c>
      <c r="I570" s="249"/>
    </row>
    <row r="571" ht="17.1" customHeight="1" spans="1:9">
      <c r="A571" s="246">
        <v>2080103</v>
      </c>
      <c r="B571" s="96" t="s">
        <v>1</v>
      </c>
      <c r="C571" s="96" t="s">
        <v>1</v>
      </c>
      <c r="D571" s="96" t="s">
        <v>118</v>
      </c>
      <c r="E571" s="99" t="s">
        <v>119</v>
      </c>
      <c r="F571" s="248">
        <v>182.87</v>
      </c>
      <c r="G571" s="247">
        <v>0.519999999999982</v>
      </c>
      <c r="H571" s="247">
        <f t="shared" si="43"/>
        <v>183.39</v>
      </c>
      <c r="I571" s="249"/>
    </row>
    <row r="572" ht="17.1" customHeight="1" spans="1:9">
      <c r="A572" s="246">
        <v>2080104</v>
      </c>
      <c r="B572" s="96" t="s">
        <v>1</v>
      </c>
      <c r="C572" s="96" t="s">
        <v>1</v>
      </c>
      <c r="D572" s="96" t="s">
        <v>120</v>
      </c>
      <c r="E572" s="99" t="s">
        <v>519</v>
      </c>
      <c r="F572" s="248">
        <v>0</v>
      </c>
      <c r="G572" s="247"/>
      <c r="H572" s="247">
        <f t="shared" si="43"/>
        <v>0</v>
      </c>
      <c r="I572" s="249"/>
    </row>
    <row r="573" ht="17.1" customHeight="1" spans="1:9">
      <c r="A573" s="246">
        <v>2080105</v>
      </c>
      <c r="B573" s="96" t="s">
        <v>1</v>
      </c>
      <c r="C573" s="96" t="s">
        <v>1</v>
      </c>
      <c r="D573" s="96" t="s">
        <v>122</v>
      </c>
      <c r="E573" s="99" t="s">
        <v>520</v>
      </c>
      <c r="F573" s="248">
        <v>0</v>
      </c>
      <c r="G573" s="247"/>
      <c r="H573" s="247">
        <f t="shared" si="43"/>
        <v>0</v>
      </c>
      <c r="I573" s="249"/>
    </row>
    <row r="574" ht="17.1" customHeight="1" spans="1:9">
      <c r="A574" s="246">
        <v>2080106</v>
      </c>
      <c r="B574" s="96" t="s">
        <v>1</v>
      </c>
      <c r="C574" s="96" t="s">
        <v>1</v>
      </c>
      <c r="D574" s="96" t="s">
        <v>124</v>
      </c>
      <c r="E574" s="99" t="s">
        <v>521</v>
      </c>
      <c r="F574" s="248">
        <v>164.67</v>
      </c>
      <c r="G574" s="247">
        <v>30.77</v>
      </c>
      <c r="H574" s="247">
        <f t="shared" si="43"/>
        <v>195.44</v>
      </c>
      <c r="I574" s="249"/>
    </row>
    <row r="575" ht="17.1" customHeight="1" spans="1:9">
      <c r="A575" s="246">
        <v>2080107</v>
      </c>
      <c r="B575" s="96" t="s">
        <v>1</v>
      </c>
      <c r="C575" s="96" t="s">
        <v>1</v>
      </c>
      <c r="D575" s="96" t="s">
        <v>126</v>
      </c>
      <c r="E575" s="99" t="s">
        <v>522</v>
      </c>
      <c r="F575" s="248">
        <v>0</v>
      </c>
      <c r="G575" s="247"/>
      <c r="H575" s="247">
        <f t="shared" si="43"/>
        <v>0</v>
      </c>
      <c r="I575" s="249"/>
    </row>
    <row r="576" ht="17.1" customHeight="1" spans="1:9">
      <c r="A576" s="246">
        <v>2080108</v>
      </c>
      <c r="B576" s="96" t="s">
        <v>1</v>
      </c>
      <c r="C576" s="96" t="s">
        <v>1</v>
      </c>
      <c r="D576" s="96" t="s">
        <v>128</v>
      </c>
      <c r="E576" s="99" t="s">
        <v>165</v>
      </c>
      <c r="F576" s="248">
        <v>0</v>
      </c>
      <c r="G576" s="247"/>
      <c r="H576" s="247">
        <f t="shared" si="43"/>
        <v>0</v>
      </c>
      <c r="I576" s="249"/>
    </row>
    <row r="577" ht="17.1" customHeight="1" spans="1:9">
      <c r="A577" s="246">
        <v>2080109</v>
      </c>
      <c r="B577" s="96" t="s">
        <v>1</v>
      </c>
      <c r="C577" s="96" t="s">
        <v>1</v>
      </c>
      <c r="D577" s="96" t="s">
        <v>130</v>
      </c>
      <c r="E577" s="99" t="s">
        <v>523</v>
      </c>
      <c r="F577" s="248">
        <v>0</v>
      </c>
      <c r="G577" s="247"/>
      <c r="H577" s="247">
        <f t="shared" si="43"/>
        <v>0</v>
      </c>
      <c r="I577" s="249"/>
    </row>
    <row r="578" ht="17.1" customHeight="1" spans="1:9">
      <c r="A578" s="246">
        <v>2080110</v>
      </c>
      <c r="B578" s="96" t="s">
        <v>1</v>
      </c>
      <c r="C578" s="96" t="s">
        <v>1</v>
      </c>
      <c r="D578" s="96" t="s">
        <v>169</v>
      </c>
      <c r="E578" s="99" t="s">
        <v>524</v>
      </c>
      <c r="F578" s="248">
        <v>0</v>
      </c>
      <c r="G578" s="247"/>
      <c r="H578" s="247">
        <f t="shared" si="43"/>
        <v>0</v>
      </c>
      <c r="I578" s="249"/>
    </row>
    <row r="579" ht="17.1" customHeight="1" spans="1:9">
      <c r="A579" s="246">
        <v>2080111</v>
      </c>
      <c r="B579" s="96" t="s">
        <v>1</v>
      </c>
      <c r="C579" s="96" t="s">
        <v>1</v>
      </c>
      <c r="D579" s="96" t="s">
        <v>181</v>
      </c>
      <c r="E579" s="99" t="s">
        <v>525</v>
      </c>
      <c r="F579" s="248">
        <v>2.4</v>
      </c>
      <c r="G579" s="247">
        <v>0</v>
      </c>
      <c r="H579" s="247">
        <f t="shared" si="43"/>
        <v>2.4</v>
      </c>
      <c r="I579" s="249"/>
    </row>
    <row r="580" ht="17.1" customHeight="1" spans="1:9">
      <c r="A580" s="246">
        <v>2080112</v>
      </c>
      <c r="B580" s="96" t="s">
        <v>1</v>
      </c>
      <c r="C580" s="96" t="s">
        <v>1</v>
      </c>
      <c r="D580" s="96" t="s">
        <v>183</v>
      </c>
      <c r="E580" s="99" t="s">
        <v>526</v>
      </c>
      <c r="F580" s="248">
        <v>0</v>
      </c>
      <c r="G580" s="247"/>
      <c r="H580" s="247">
        <f t="shared" si="43"/>
        <v>0</v>
      </c>
      <c r="I580" s="249"/>
    </row>
    <row r="581" ht="17.1" customHeight="1" spans="1:9">
      <c r="A581" s="246">
        <v>2080113</v>
      </c>
      <c r="B581" s="96" t="s">
        <v>1</v>
      </c>
      <c r="C581" s="96" t="s">
        <v>1</v>
      </c>
      <c r="D581" s="96" t="s">
        <v>191</v>
      </c>
      <c r="E581" s="99" t="s">
        <v>527</v>
      </c>
      <c r="F581" s="248">
        <v>0</v>
      </c>
      <c r="G581" s="247"/>
      <c r="H581" s="247">
        <f t="shared" si="43"/>
        <v>0</v>
      </c>
      <c r="I581" s="249"/>
    </row>
    <row r="582" ht="17.1" customHeight="1" spans="1:9">
      <c r="A582" s="246">
        <v>2080114</v>
      </c>
      <c r="B582" s="96" t="s">
        <v>1</v>
      </c>
      <c r="C582" s="96" t="s">
        <v>1</v>
      </c>
      <c r="D582" s="96" t="s">
        <v>199</v>
      </c>
      <c r="E582" s="99" t="s">
        <v>528</v>
      </c>
      <c r="F582" s="248">
        <v>0</v>
      </c>
      <c r="G582" s="247"/>
      <c r="H582" s="247">
        <f t="shared" si="43"/>
        <v>0</v>
      </c>
      <c r="I582" s="249"/>
    </row>
    <row r="583" ht="17.1" customHeight="1" spans="1:9">
      <c r="A583" s="246">
        <v>2080115</v>
      </c>
      <c r="B583" s="96" t="s">
        <v>1</v>
      </c>
      <c r="C583" s="96" t="s">
        <v>1</v>
      </c>
      <c r="D583" s="96" t="s">
        <v>262</v>
      </c>
      <c r="E583" s="99" t="s">
        <v>529</v>
      </c>
      <c r="F583" s="248">
        <v>0</v>
      </c>
      <c r="G583" s="247"/>
      <c r="H583" s="247">
        <f t="shared" si="43"/>
        <v>0</v>
      </c>
      <c r="I583" s="249"/>
    </row>
    <row r="584" ht="17.1" customHeight="1" spans="1:9">
      <c r="A584" s="246">
        <v>2080116</v>
      </c>
      <c r="B584" s="96" t="s">
        <v>1</v>
      </c>
      <c r="C584" s="96" t="s">
        <v>1</v>
      </c>
      <c r="D584" s="96" t="s">
        <v>264</v>
      </c>
      <c r="E584" s="99" t="s">
        <v>530</v>
      </c>
      <c r="F584" s="248">
        <v>0</v>
      </c>
      <c r="G584" s="247"/>
      <c r="H584" s="247">
        <f t="shared" si="43"/>
        <v>0</v>
      </c>
      <c r="I584" s="249"/>
    </row>
    <row r="585" ht="17.1" customHeight="1" spans="1:9">
      <c r="A585" s="246">
        <v>2080150</v>
      </c>
      <c r="B585" s="96" t="s">
        <v>1</v>
      </c>
      <c r="C585" s="96" t="s">
        <v>1</v>
      </c>
      <c r="D585" s="96" t="s">
        <v>132</v>
      </c>
      <c r="E585" s="99" t="s">
        <v>133</v>
      </c>
      <c r="F585" s="248">
        <v>0</v>
      </c>
      <c r="G585" s="247"/>
      <c r="H585" s="247">
        <f t="shared" si="43"/>
        <v>0</v>
      </c>
      <c r="I585" s="249"/>
    </row>
    <row r="586" ht="17.1" customHeight="1" spans="1:9">
      <c r="A586" s="246">
        <v>2080199</v>
      </c>
      <c r="B586" s="96" t="s">
        <v>1</v>
      </c>
      <c r="C586" s="96" t="s">
        <v>1</v>
      </c>
      <c r="D586" s="96" t="s">
        <v>134</v>
      </c>
      <c r="E586" s="99" t="s">
        <v>531</v>
      </c>
      <c r="F586" s="248">
        <v>72.63</v>
      </c>
      <c r="G586" s="247">
        <v>66.5</v>
      </c>
      <c r="H586" s="247">
        <f t="shared" si="43"/>
        <v>139.13</v>
      </c>
      <c r="I586" s="249"/>
    </row>
    <row r="587" ht="17.1" customHeight="1" spans="1:9">
      <c r="A587" s="246">
        <v>20802</v>
      </c>
      <c r="B587" s="96" t="s">
        <v>516</v>
      </c>
      <c r="C587" s="96" t="s">
        <v>116</v>
      </c>
      <c r="D587" s="96" t="s">
        <v>1</v>
      </c>
      <c r="E587" s="99" t="s">
        <v>532</v>
      </c>
      <c r="F587" s="248">
        <f>SUM(F588:F594)</f>
        <v>501.91</v>
      </c>
      <c r="G587" s="248">
        <f>SUM(G588:G594)</f>
        <v>552.87</v>
      </c>
      <c r="H587" s="248">
        <f>SUM(H588:H594)</f>
        <v>1054.78</v>
      </c>
      <c r="I587" s="251"/>
    </row>
    <row r="588" ht="17.1" customHeight="1" spans="1:9">
      <c r="A588" s="246">
        <v>2080201</v>
      </c>
      <c r="B588" s="96" t="s">
        <v>1</v>
      </c>
      <c r="C588" s="96" t="s">
        <v>1</v>
      </c>
      <c r="D588" s="96" t="s">
        <v>113</v>
      </c>
      <c r="E588" s="99" t="s">
        <v>115</v>
      </c>
      <c r="F588" s="248">
        <v>112.46</v>
      </c>
      <c r="G588" s="247">
        <v>-0.0799999999999983</v>
      </c>
      <c r="H588" s="247">
        <f t="shared" ref="H588:H594" si="44">F588+G588</f>
        <v>112.38</v>
      </c>
      <c r="I588" s="249"/>
    </row>
    <row r="589" ht="17.1" customHeight="1" spans="1:9">
      <c r="A589" s="246">
        <v>2080202</v>
      </c>
      <c r="B589" s="96" t="s">
        <v>1</v>
      </c>
      <c r="C589" s="96" t="s">
        <v>1</v>
      </c>
      <c r="D589" s="96" t="s">
        <v>116</v>
      </c>
      <c r="E589" s="99" t="s">
        <v>117</v>
      </c>
      <c r="F589" s="248">
        <v>70</v>
      </c>
      <c r="G589" s="247">
        <v>0</v>
      </c>
      <c r="H589" s="247">
        <f t="shared" si="44"/>
        <v>70</v>
      </c>
      <c r="I589" s="249"/>
    </row>
    <row r="590" ht="17.1" customHeight="1" spans="1:9">
      <c r="A590" s="246">
        <v>2080203</v>
      </c>
      <c r="B590" s="96" t="s">
        <v>1</v>
      </c>
      <c r="C590" s="96" t="s">
        <v>1</v>
      </c>
      <c r="D590" s="96" t="s">
        <v>118</v>
      </c>
      <c r="E590" s="99" t="s">
        <v>119</v>
      </c>
      <c r="F590" s="248">
        <v>196.9</v>
      </c>
      <c r="G590" s="247">
        <v>0.0799999999999841</v>
      </c>
      <c r="H590" s="247">
        <f t="shared" si="44"/>
        <v>196.98</v>
      </c>
      <c r="I590" s="249"/>
    </row>
    <row r="591" ht="17.1" customHeight="1" spans="1:9">
      <c r="A591" s="246">
        <v>2080206</v>
      </c>
      <c r="B591" s="96" t="s">
        <v>1</v>
      </c>
      <c r="C591" s="96" t="s">
        <v>1</v>
      </c>
      <c r="D591" s="96" t="s">
        <v>124</v>
      </c>
      <c r="E591" s="99" t="s">
        <v>533</v>
      </c>
      <c r="F591" s="248">
        <v>0</v>
      </c>
      <c r="G591" s="247"/>
      <c r="H591" s="247">
        <f t="shared" si="44"/>
        <v>0</v>
      </c>
      <c r="I591" s="249"/>
    </row>
    <row r="592" ht="17.1" customHeight="1" spans="1:9">
      <c r="A592" s="246">
        <v>2080207</v>
      </c>
      <c r="B592" s="96" t="s">
        <v>1</v>
      </c>
      <c r="C592" s="96" t="s">
        <v>1</v>
      </c>
      <c r="D592" s="96" t="s">
        <v>126</v>
      </c>
      <c r="E592" s="99" t="s">
        <v>534</v>
      </c>
      <c r="F592" s="248">
        <v>0</v>
      </c>
      <c r="G592" s="247"/>
      <c r="H592" s="247">
        <f t="shared" si="44"/>
        <v>0</v>
      </c>
      <c r="I592" s="249"/>
    </row>
    <row r="593" ht="17.1" customHeight="1" spans="1:9">
      <c r="A593" s="246">
        <v>2080208</v>
      </c>
      <c r="B593" s="96" t="s">
        <v>1</v>
      </c>
      <c r="C593" s="96" t="s">
        <v>1</v>
      </c>
      <c r="D593" s="96" t="s">
        <v>128</v>
      </c>
      <c r="E593" s="99" t="s">
        <v>535</v>
      </c>
      <c r="F593" s="248">
        <v>0</v>
      </c>
      <c r="G593" s="247"/>
      <c r="H593" s="247">
        <f t="shared" si="44"/>
        <v>0</v>
      </c>
      <c r="I593" s="249"/>
    </row>
    <row r="594" ht="17.1" customHeight="1" spans="1:9">
      <c r="A594" s="246">
        <v>2080299</v>
      </c>
      <c r="B594" s="96" t="s">
        <v>1</v>
      </c>
      <c r="C594" s="96" t="s">
        <v>1</v>
      </c>
      <c r="D594" s="96" t="s">
        <v>134</v>
      </c>
      <c r="E594" s="99" t="s">
        <v>536</v>
      </c>
      <c r="F594" s="248">
        <v>122.55</v>
      </c>
      <c r="G594" s="247">
        <v>552.87</v>
      </c>
      <c r="H594" s="247">
        <f t="shared" si="44"/>
        <v>675.42</v>
      </c>
      <c r="I594" s="249"/>
    </row>
    <row r="595" ht="17.1" customHeight="1" spans="1:9">
      <c r="A595" s="246">
        <v>20805</v>
      </c>
      <c r="B595" s="96" t="s">
        <v>516</v>
      </c>
      <c r="C595" s="96" t="s">
        <v>122</v>
      </c>
      <c r="D595" s="96" t="s">
        <v>1</v>
      </c>
      <c r="E595" s="99" t="s">
        <v>537</v>
      </c>
      <c r="F595" s="248">
        <f>SUM(F596:F603)</f>
        <v>17416.25</v>
      </c>
      <c r="G595" s="248">
        <f>SUM(G596:G603)</f>
        <v>186.94</v>
      </c>
      <c r="H595" s="248">
        <f>SUM(H596:H603)</f>
        <v>17603.19</v>
      </c>
      <c r="I595" s="251"/>
    </row>
    <row r="596" ht="17.1" customHeight="1" spans="1:9">
      <c r="A596" s="246">
        <v>2080501</v>
      </c>
      <c r="B596" s="96" t="s">
        <v>1</v>
      </c>
      <c r="C596" s="96" t="s">
        <v>1</v>
      </c>
      <c r="D596" s="96" t="s">
        <v>113</v>
      </c>
      <c r="E596" s="99" t="s">
        <v>538</v>
      </c>
      <c r="F596" s="248">
        <v>3928.26</v>
      </c>
      <c r="G596" s="247">
        <v>40.4199999999996</v>
      </c>
      <c r="H596" s="247">
        <f t="shared" ref="H596:H603" si="45">F596+G596</f>
        <v>3968.68</v>
      </c>
      <c r="I596" s="249"/>
    </row>
    <row r="597" ht="17.1" customHeight="1" spans="1:9">
      <c r="A597" s="246">
        <v>2080502</v>
      </c>
      <c r="B597" s="96" t="s">
        <v>1</v>
      </c>
      <c r="C597" s="96" t="s">
        <v>1</v>
      </c>
      <c r="D597" s="96" t="s">
        <v>116</v>
      </c>
      <c r="E597" s="99" t="s">
        <v>539</v>
      </c>
      <c r="F597" s="248">
        <v>2446.79</v>
      </c>
      <c r="G597" s="247">
        <v>20.9200000000001</v>
      </c>
      <c r="H597" s="247">
        <f t="shared" si="45"/>
        <v>2467.71</v>
      </c>
      <c r="I597" s="249"/>
    </row>
    <row r="598" ht="17.1" customHeight="1" spans="1:9">
      <c r="A598" s="246">
        <v>2080503</v>
      </c>
      <c r="B598" s="96" t="s">
        <v>1</v>
      </c>
      <c r="C598" s="96" t="s">
        <v>1</v>
      </c>
      <c r="D598" s="96" t="s">
        <v>118</v>
      </c>
      <c r="E598" s="99" t="s">
        <v>540</v>
      </c>
      <c r="F598" s="248">
        <v>0</v>
      </c>
      <c r="G598" s="247"/>
      <c r="H598" s="247">
        <f t="shared" si="45"/>
        <v>0</v>
      </c>
      <c r="I598" s="249"/>
    </row>
    <row r="599" ht="17.1" customHeight="1" spans="1:9">
      <c r="A599" s="246">
        <v>2080505</v>
      </c>
      <c r="B599" s="96" t="s">
        <v>1</v>
      </c>
      <c r="C599" s="96" t="s">
        <v>1</v>
      </c>
      <c r="D599" s="96" t="s">
        <v>122</v>
      </c>
      <c r="E599" s="99" t="s">
        <v>541</v>
      </c>
      <c r="F599" s="248">
        <v>4834.16</v>
      </c>
      <c r="G599" s="247">
        <v>-6.81999999999971</v>
      </c>
      <c r="H599" s="247">
        <f t="shared" si="45"/>
        <v>4827.34</v>
      </c>
      <c r="I599" s="249"/>
    </row>
    <row r="600" ht="17.1" customHeight="1" spans="1:9">
      <c r="A600" s="246">
        <v>2080506</v>
      </c>
      <c r="B600" s="96" t="s">
        <v>1</v>
      </c>
      <c r="C600" s="96" t="s">
        <v>1</v>
      </c>
      <c r="D600" s="96" t="s">
        <v>124</v>
      </c>
      <c r="E600" s="99" t="s">
        <v>542</v>
      </c>
      <c r="F600" s="248">
        <v>707.04</v>
      </c>
      <c r="G600" s="247">
        <v>132.42</v>
      </c>
      <c r="H600" s="247">
        <f t="shared" si="45"/>
        <v>839.46</v>
      </c>
      <c r="I600" s="249"/>
    </row>
    <row r="601" ht="17.1" customHeight="1" spans="1:9">
      <c r="A601" s="246">
        <v>2080507</v>
      </c>
      <c r="B601" s="96" t="s">
        <v>1</v>
      </c>
      <c r="C601" s="96" t="s">
        <v>1</v>
      </c>
      <c r="D601" s="96" t="s">
        <v>126</v>
      </c>
      <c r="E601" s="99" t="s">
        <v>543</v>
      </c>
      <c r="F601" s="248">
        <v>5500</v>
      </c>
      <c r="G601" s="247">
        <v>0</v>
      </c>
      <c r="H601" s="247">
        <f t="shared" si="45"/>
        <v>5500</v>
      </c>
      <c r="I601" s="249"/>
    </row>
    <row r="602" ht="17.1" customHeight="1" spans="1:9">
      <c r="A602" s="246">
        <v>2080508</v>
      </c>
      <c r="B602" s="96" t="s">
        <v>1</v>
      </c>
      <c r="C602" s="96" t="s">
        <v>1</v>
      </c>
      <c r="D602" s="96" t="s">
        <v>128</v>
      </c>
      <c r="E602" s="99" t="s">
        <v>544</v>
      </c>
      <c r="F602" s="248">
        <v>0</v>
      </c>
      <c r="G602" s="247"/>
      <c r="H602" s="247">
        <f t="shared" si="45"/>
        <v>0</v>
      </c>
      <c r="I602" s="249"/>
    </row>
    <row r="603" ht="17.1" customHeight="1" spans="1:9">
      <c r="A603" s="246">
        <v>2080599</v>
      </c>
      <c r="B603" s="96" t="s">
        <v>1</v>
      </c>
      <c r="C603" s="96" t="s">
        <v>1</v>
      </c>
      <c r="D603" s="96" t="s">
        <v>134</v>
      </c>
      <c r="E603" s="99" t="s">
        <v>545</v>
      </c>
      <c r="F603" s="248">
        <v>0</v>
      </c>
      <c r="G603" s="247"/>
      <c r="H603" s="247">
        <f t="shared" si="45"/>
        <v>0</v>
      </c>
      <c r="I603" s="249"/>
    </row>
    <row r="604" ht="17.1" customHeight="1" spans="1:9">
      <c r="A604" s="246">
        <v>20806</v>
      </c>
      <c r="B604" s="96" t="s">
        <v>516</v>
      </c>
      <c r="C604" s="96" t="s">
        <v>124</v>
      </c>
      <c r="D604" s="96" t="s">
        <v>1</v>
      </c>
      <c r="E604" s="99" t="s">
        <v>546</v>
      </c>
      <c r="F604" s="248">
        <f>SUM(F605:F607)</f>
        <v>16</v>
      </c>
      <c r="G604" s="248">
        <f>SUM(G605:G607)</f>
        <v>0</v>
      </c>
      <c r="H604" s="248">
        <f>SUM(H605:H607)</f>
        <v>16</v>
      </c>
      <c r="I604" s="251"/>
    </row>
    <row r="605" ht="17.1" customHeight="1" spans="1:9">
      <c r="A605" s="246">
        <v>2080601</v>
      </c>
      <c r="B605" s="96" t="s">
        <v>1</v>
      </c>
      <c r="C605" s="96" t="s">
        <v>1</v>
      </c>
      <c r="D605" s="96" t="s">
        <v>113</v>
      </c>
      <c r="E605" s="99" t="s">
        <v>547</v>
      </c>
      <c r="F605" s="248">
        <v>0</v>
      </c>
      <c r="G605" s="247"/>
      <c r="H605" s="247">
        <f>F605+G605</f>
        <v>0</v>
      </c>
      <c r="I605" s="249"/>
    </row>
    <row r="606" ht="17.1" customHeight="1" spans="1:9">
      <c r="A606" s="246">
        <v>2080602</v>
      </c>
      <c r="B606" s="96" t="s">
        <v>1</v>
      </c>
      <c r="C606" s="96" t="s">
        <v>1</v>
      </c>
      <c r="D606" s="96" t="s">
        <v>116</v>
      </c>
      <c r="E606" s="99" t="s">
        <v>548</v>
      </c>
      <c r="F606" s="248">
        <v>0</v>
      </c>
      <c r="G606" s="247"/>
      <c r="H606" s="247">
        <f>F606+G606</f>
        <v>0</v>
      </c>
      <c r="I606" s="249"/>
    </row>
    <row r="607" ht="17.1" customHeight="1" spans="1:9">
      <c r="A607" s="246">
        <v>2080699</v>
      </c>
      <c r="B607" s="96" t="s">
        <v>1</v>
      </c>
      <c r="C607" s="96" t="s">
        <v>1</v>
      </c>
      <c r="D607" s="96" t="s">
        <v>134</v>
      </c>
      <c r="E607" s="99" t="s">
        <v>549</v>
      </c>
      <c r="F607" s="248">
        <v>16</v>
      </c>
      <c r="G607" s="247">
        <v>0</v>
      </c>
      <c r="H607" s="247">
        <f>F607+G607</f>
        <v>16</v>
      </c>
      <c r="I607" s="249"/>
    </row>
    <row r="608" ht="17.1" customHeight="1" spans="1:9">
      <c r="A608" s="246">
        <v>20807</v>
      </c>
      <c r="B608" s="96" t="s">
        <v>516</v>
      </c>
      <c r="C608" s="96" t="s">
        <v>126</v>
      </c>
      <c r="D608" s="96" t="s">
        <v>1</v>
      </c>
      <c r="E608" s="99" t="s">
        <v>550</v>
      </c>
      <c r="F608" s="248">
        <f>SUM(F609:F617)</f>
        <v>1953.93</v>
      </c>
      <c r="G608" s="248">
        <f>SUM(G609:G617)</f>
        <v>242</v>
      </c>
      <c r="H608" s="248">
        <f>SUM(H609:H617)</f>
        <v>2195.93</v>
      </c>
      <c r="I608" s="251"/>
    </row>
    <row r="609" ht="17.1" customHeight="1" spans="1:9">
      <c r="A609" s="246">
        <v>2080701</v>
      </c>
      <c r="B609" s="96" t="s">
        <v>1</v>
      </c>
      <c r="C609" s="96" t="s">
        <v>1</v>
      </c>
      <c r="D609" s="96" t="s">
        <v>113</v>
      </c>
      <c r="E609" s="99" t="s">
        <v>551</v>
      </c>
      <c r="F609" s="248">
        <v>0</v>
      </c>
      <c r="G609" s="247"/>
      <c r="H609" s="247">
        <f t="shared" ref="H609:H617" si="46">F609+G609</f>
        <v>0</v>
      </c>
      <c r="I609" s="249"/>
    </row>
    <row r="610" ht="17.1" customHeight="1" spans="1:9">
      <c r="A610" s="246">
        <v>2080702</v>
      </c>
      <c r="B610" s="96" t="s">
        <v>1</v>
      </c>
      <c r="C610" s="96" t="s">
        <v>1</v>
      </c>
      <c r="D610" s="96" t="s">
        <v>116</v>
      </c>
      <c r="E610" s="99" t="s">
        <v>552</v>
      </c>
      <c r="F610" s="248">
        <v>0</v>
      </c>
      <c r="G610" s="247"/>
      <c r="H610" s="247">
        <f t="shared" si="46"/>
        <v>0</v>
      </c>
      <c r="I610" s="249"/>
    </row>
    <row r="611" ht="17.1" customHeight="1" spans="1:9">
      <c r="A611" s="246">
        <v>2080704</v>
      </c>
      <c r="B611" s="96" t="s">
        <v>1</v>
      </c>
      <c r="C611" s="96" t="s">
        <v>1</v>
      </c>
      <c r="D611" s="96" t="s">
        <v>120</v>
      </c>
      <c r="E611" s="99" t="s">
        <v>553</v>
      </c>
      <c r="F611" s="248">
        <v>0</v>
      </c>
      <c r="G611" s="247"/>
      <c r="H611" s="247">
        <f t="shared" si="46"/>
        <v>0</v>
      </c>
      <c r="I611" s="249"/>
    </row>
    <row r="612" ht="17.1" customHeight="1" spans="1:9">
      <c r="A612" s="246">
        <v>2080705</v>
      </c>
      <c r="B612" s="96" t="s">
        <v>1</v>
      </c>
      <c r="C612" s="96" t="s">
        <v>1</v>
      </c>
      <c r="D612" s="96" t="s">
        <v>122</v>
      </c>
      <c r="E612" s="99" t="s">
        <v>554</v>
      </c>
      <c r="F612" s="248">
        <v>166.37</v>
      </c>
      <c r="G612" s="247">
        <v>52</v>
      </c>
      <c r="H612" s="247">
        <f t="shared" si="46"/>
        <v>218.37</v>
      </c>
      <c r="I612" s="249"/>
    </row>
    <row r="613" ht="17.1" customHeight="1" spans="1:9">
      <c r="A613" s="246">
        <v>2080709</v>
      </c>
      <c r="B613" s="96" t="s">
        <v>1</v>
      </c>
      <c r="C613" s="96" t="s">
        <v>1</v>
      </c>
      <c r="D613" s="96" t="s">
        <v>130</v>
      </c>
      <c r="E613" s="99" t="s">
        <v>555</v>
      </c>
      <c r="F613" s="248">
        <v>0</v>
      </c>
      <c r="G613" s="247"/>
      <c r="H613" s="247">
        <f t="shared" si="46"/>
        <v>0</v>
      </c>
      <c r="I613" s="249"/>
    </row>
    <row r="614" ht="17.1" customHeight="1" spans="1:9">
      <c r="A614" s="246">
        <v>2080711</v>
      </c>
      <c r="B614" s="96" t="s">
        <v>1</v>
      </c>
      <c r="C614" s="96" t="s">
        <v>1</v>
      </c>
      <c r="D614" s="96" t="s">
        <v>181</v>
      </c>
      <c r="E614" s="99" t="s">
        <v>556</v>
      </c>
      <c r="F614" s="248">
        <v>0</v>
      </c>
      <c r="G614" s="247"/>
      <c r="H614" s="247">
        <f t="shared" si="46"/>
        <v>0</v>
      </c>
      <c r="I614" s="249"/>
    </row>
    <row r="615" ht="17.1" customHeight="1" spans="1:9">
      <c r="A615" s="246">
        <v>2080712</v>
      </c>
      <c r="B615" s="96" t="s">
        <v>1</v>
      </c>
      <c r="C615" s="96" t="s">
        <v>1</v>
      </c>
      <c r="D615" s="96" t="s">
        <v>183</v>
      </c>
      <c r="E615" s="99" t="s">
        <v>557</v>
      </c>
      <c r="F615" s="248">
        <v>0</v>
      </c>
      <c r="G615" s="247"/>
      <c r="H615" s="247">
        <f t="shared" si="46"/>
        <v>0</v>
      </c>
      <c r="I615" s="249"/>
    </row>
    <row r="616" ht="17.1" customHeight="1" spans="1:9">
      <c r="A616" s="246">
        <v>2080713</v>
      </c>
      <c r="B616" s="96" t="s">
        <v>1</v>
      </c>
      <c r="C616" s="96" t="s">
        <v>1</v>
      </c>
      <c r="D616" s="96" t="s">
        <v>191</v>
      </c>
      <c r="E616" s="99" t="s">
        <v>558</v>
      </c>
      <c r="F616" s="248">
        <v>0</v>
      </c>
      <c r="G616" s="247"/>
      <c r="H616" s="247">
        <f t="shared" si="46"/>
        <v>0</v>
      </c>
      <c r="I616" s="249"/>
    </row>
    <row r="617" ht="17.1" customHeight="1" spans="1:9">
      <c r="A617" s="246">
        <v>2080799</v>
      </c>
      <c r="B617" s="96" t="s">
        <v>1</v>
      </c>
      <c r="C617" s="96" t="s">
        <v>1</v>
      </c>
      <c r="D617" s="96" t="s">
        <v>134</v>
      </c>
      <c r="E617" s="99" t="s">
        <v>559</v>
      </c>
      <c r="F617" s="248">
        <v>1787.56</v>
      </c>
      <c r="G617" s="247">
        <v>190</v>
      </c>
      <c r="H617" s="247">
        <f t="shared" si="46"/>
        <v>1977.56</v>
      </c>
      <c r="I617" s="249"/>
    </row>
    <row r="618" ht="17.1" customHeight="1" spans="1:9">
      <c r="A618" s="246">
        <v>20808</v>
      </c>
      <c r="B618" s="96" t="s">
        <v>516</v>
      </c>
      <c r="C618" s="96" t="s">
        <v>128</v>
      </c>
      <c r="D618" s="96" t="s">
        <v>1</v>
      </c>
      <c r="E618" s="99" t="s">
        <v>560</v>
      </c>
      <c r="F618" s="248">
        <f>SUM(F619:F626)</f>
        <v>2397.87</v>
      </c>
      <c r="G618" s="248">
        <f>SUM(G619:G626)</f>
        <v>301.24</v>
      </c>
      <c r="H618" s="248">
        <f>SUM(H619:H626)</f>
        <v>2699.11</v>
      </c>
      <c r="I618" s="251"/>
    </row>
    <row r="619" ht="17.1" customHeight="1" spans="1:9">
      <c r="A619" s="246">
        <v>2080801</v>
      </c>
      <c r="B619" s="96" t="s">
        <v>1</v>
      </c>
      <c r="C619" s="96" t="s">
        <v>1</v>
      </c>
      <c r="D619" s="96" t="s">
        <v>113</v>
      </c>
      <c r="E619" s="99" t="s">
        <v>561</v>
      </c>
      <c r="F619" s="248">
        <v>8</v>
      </c>
      <c r="G619" s="247">
        <v>0</v>
      </c>
      <c r="H619" s="247">
        <f t="shared" ref="H619:H626" si="47">F619+G619</f>
        <v>8</v>
      </c>
      <c r="I619" s="249"/>
    </row>
    <row r="620" ht="17.1" customHeight="1" spans="1:9">
      <c r="A620" s="246">
        <v>2080802</v>
      </c>
      <c r="B620" s="96" t="s">
        <v>1</v>
      </c>
      <c r="C620" s="96" t="s">
        <v>1</v>
      </c>
      <c r="D620" s="96" t="s">
        <v>116</v>
      </c>
      <c r="E620" s="99" t="s">
        <v>562</v>
      </c>
      <c r="F620" s="248">
        <v>543.89</v>
      </c>
      <c r="G620" s="247">
        <v>0</v>
      </c>
      <c r="H620" s="247">
        <f t="shared" si="47"/>
        <v>543.89</v>
      </c>
      <c r="I620" s="249"/>
    </row>
    <row r="621" ht="17.1" customHeight="1" spans="1:9">
      <c r="A621" s="246">
        <v>2080803</v>
      </c>
      <c r="B621" s="96" t="s">
        <v>1</v>
      </c>
      <c r="C621" s="96" t="s">
        <v>1</v>
      </c>
      <c r="D621" s="96" t="s">
        <v>118</v>
      </c>
      <c r="E621" s="99" t="s">
        <v>563</v>
      </c>
      <c r="F621" s="248">
        <v>1042.89</v>
      </c>
      <c r="G621" s="247">
        <v>89.8599999999999</v>
      </c>
      <c r="H621" s="247">
        <f t="shared" si="47"/>
        <v>1132.75</v>
      </c>
      <c r="I621" s="249"/>
    </row>
    <row r="622" ht="17.1" customHeight="1" spans="1:9">
      <c r="A622" s="246">
        <v>2080805</v>
      </c>
      <c r="B622" s="96" t="s">
        <v>1</v>
      </c>
      <c r="C622" s="96" t="s">
        <v>1</v>
      </c>
      <c r="D622" s="96" t="s">
        <v>122</v>
      </c>
      <c r="E622" s="99" t="s">
        <v>564</v>
      </c>
      <c r="F622" s="248">
        <v>606.84</v>
      </c>
      <c r="G622" s="247">
        <v>46.63</v>
      </c>
      <c r="H622" s="247">
        <f t="shared" si="47"/>
        <v>653.47</v>
      </c>
      <c r="I622" s="249"/>
    </row>
    <row r="623" ht="17.1" customHeight="1" spans="1:9">
      <c r="A623" s="246">
        <v>2080806</v>
      </c>
      <c r="B623" s="96" t="s">
        <v>1</v>
      </c>
      <c r="C623" s="96" t="s">
        <v>1</v>
      </c>
      <c r="D623" s="96" t="s">
        <v>124</v>
      </c>
      <c r="E623" s="99" t="s">
        <v>565</v>
      </c>
      <c r="F623" s="248">
        <v>130</v>
      </c>
      <c r="G623" s="247">
        <v>16.05</v>
      </c>
      <c r="H623" s="247">
        <f t="shared" si="47"/>
        <v>146.05</v>
      </c>
      <c r="I623" s="249"/>
    </row>
    <row r="624" ht="17.1" customHeight="1" spans="1:9">
      <c r="A624" s="246">
        <v>2080807</v>
      </c>
      <c r="B624" s="96" t="s">
        <v>1</v>
      </c>
      <c r="C624" s="96" t="s">
        <v>1</v>
      </c>
      <c r="D624" s="96" t="s">
        <v>126</v>
      </c>
      <c r="E624" s="99" t="s">
        <v>566</v>
      </c>
      <c r="F624" s="248">
        <v>0</v>
      </c>
      <c r="G624" s="247"/>
      <c r="H624" s="247">
        <f t="shared" si="47"/>
        <v>0</v>
      </c>
      <c r="I624" s="249"/>
    </row>
    <row r="625" ht="17.1" customHeight="1" spans="1:9">
      <c r="A625" s="246">
        <v>2080808</v>
      </c>
      <c r="B625" s="96" t="s">
        <v>1</v>
      </c>
      <c r="C625" s="96" t="s">
        <v>1</v>
      </c>
      <c r="D625" s="96" t="s">
        <v>128</v>
      </c>
      <c r="E625" s="99" t="s">
        <v>567</v>
      </c>
      <c r="F625" s="248">
        <v>10</v>
      </c>
      <c r="G625" s="247">
        <v>26</v>
      </c>
      <c r="H625" s="247">
        <f t="shared" si="47"/>
        <v>36</v>
      </c>
      <c r="I625" s="249"/>
    </row>
    <row r="626" ht="17.1" customHeight="1" spans="1:9">
      <c r="A626" s="246">
        <v>2080899</v>
      </c>
      <c r="B626" s="96" t="s">
        <v>1</v>
      </c>
      <c r="C626" s="96" t="s">
        <v>1</v>
      </c>
      <c r="D626" s="96" t="s">
        <v>134</v>
      </c>
      <c r="E626" s="99" t="s">
        <v>568</v>
      </c>
      <c r="F626" s="248">
        <v>56.25</v>
      </c>
      <c r="G626" s="247">
        <v>122.7</v>
      </c>
      <c r="H626" s="247">
        <f t="shared" si="47"/>
        <v>178.95</v>
      </c>
      <c r="I626" s="249"/>
    </row>
    <row r="627" ht="17.1" customHeight="1" spans="1:9">
      <c r="A627" s="246">
        <v>20809</v>
      </c>
      <c r="B627" s="96" t="s">
        <v>516</v>
      </c>
      <c r="C627" s="96" t="s">
        <v>130</v>
      </c>
      <c r="D627" s="96" t="s">
        <v>1</v>
      </c>
      <c r="E627" s="99" t="s">
        <v>569</v>
      </c>
      <c r="F627" s="248">
        <f>SUM(F628:F633)</f>
        <v>130.53</v>
      </c>
      <c r="G627" s="248">
        <f>SUM(G628:G633)</f>
        <v>83.32</v>
      </c>
      <c r="H627" s="248">
        <f>SUM(H628:H633)</f>
        <v>213.85</v>
      </c>
      <c r="I627" s="251"/>
    </row>
    <row r="628" ht="17.1" customHeight="1" spans="1:9">
      <c r="A628" s="246">
        <v>2080901</v>
      </c>
      <c r="B628" s="96" t="s">
        <v>1</v>
      </c>
      <c r="C628" s="96" t="s">
        <v>1</v>
      </c>
      <c r="D628" s="96" t="s">
        <v>113</v>
      </c>
      <c r="E628" s="99" t="s">
        <v>570</v>
      </c>
      <c r="F628" s="248">
        <v>95.32</v>
      </c>
      <c r="G628" s="247">
        <v>44.34</v>
      </c>
      <c r="H628" s="247">
        <f t="shared" ref="H628:H633" si="48">F628+G628</f>
        <v>139.66</v>
      </c>
      <c r="I628" s="249"/>
    </row>
    <row r="629" ht="17.1" customHeight="1" spans="1:9">
      <c r="A629" s="246">
        <v>2080902</v>
      </c>
      <c r="B629" s="96" t="s">
        <v>1</v>
      </c>
      <c r="C629" s="96" t="s">
        <v>1</v>
      </c>
      <c r="D629" s="96" t="s">
        <v>116</v>
      </c>
      <c r="E629" s="99" t="s">
        <v>571</v>
      </c>
      <c r="F629" s="248">
        <v>17.58</v>
      </c>
      <c r="G629" s="247">
        <v>29</v>
      </c>
      <c r="H629" s="247">
        <f t="shared" si="48"/>
        <v>46.58</v>
      </c>
      <c r="I629" s="249"/>
    </row>
    <row r="630" ht="17.1" customHeight="1" spans="1:9">
      <c r="A630" s="246">
        <v>2080903</v>
      </c>
      <c r="B630" s="96" t="s">
        <v>1</v>
      </c>
      <c r="C630" s="96" t="s">
        <v>1</v>
      </c>
      <c r="D630" s="96" t="s">
        <v>118</v>
      </c>
      <c r="E630" s="99" t="s">
        <v>572</v>
      </c>
      <c r="F630" s="248">
        <v>1</v>
      </c>
      <c r="G630" s="247">
        <v>0.48</v>
      </c>
      <c r="H630" s="247">
        <f t="shared" si="48"/>
        <v>1.48</v>
      </c>
      <c r="I630" s="249"/>
    </row>
    <row r="631" ht="17.1" customHeight="1" spans="1:9">
      <c r="A631" s="246">
        <v>2080904</v>
      </c>
      <c r="B631" s="96" t="s">
        <v>1</v>
      </c>
      <c r="C631" s="96" t="s">
        <v>1</v>
      </c>
      <c r="D631" s="96" t="s">
        <v>120</v>
      </c>
      <c r="E631" s="99" t="s">
        <v>573</v>
      </c>
      <c r="F631" s="248">
        <v>0</v>
      </c>
      <c r="G631" s="247"/>
      <c r="H631" s="247">
        <f t="shared" si="48"/>
        <v>0</v>
      </c>
      <c r="I631" s="249"/>
    </row>
    <row r="632" ht="17.1" customHeight="1" spans="1:9">
      <c r="A632" s="246">
        <v>2080905</v>
      </c>
      <c r="B632" s="96" t="s">
        <v>1</v>
      </c>
      <c r="C632" s="96" t="s">
        <v>1</v>
      </c>
      <c r="D632" s="96" t="s">
        <v>122</v>
      </c>
      <c r="E632" s="99" t="s">
        <v>574</v>
      </c>
      <c r="F632" s="248">
        <v>0.19</v>
      </c>
      <c r="G632" s="247">
        <v>9.5</v>
      </c>
      <c r="H632" s="247">
        <f t="shared" si="48"/>
        <v>9.69</v>
      </c>
      <c r="I632" s="249"/>
    </row>
    <row r="633" ht="17.1" customHeight="1" spans="1:9">
      <c r="A633" s="246">
        <v>2080999</v>
      </c>
      <c r="B633" s="96" t="s">
        <v>1</v>
      </c>
      <c r="C633" s="96" t="s">
        <v>1</v>
      </c>
      <c r="D633" s="96" t="s">
        <v>134</v>
      </c>
      <c r="E633" s="99" t="s">
        <v>575</v>
      </c>
      <c r="F633" s="248">
        <v>16.44</v>
      </c>
      <c r="G633" s="247">
        <v>0</v>
      </c>
      <c r="H633" s="247">
        <f t="shared" si="48"/>
        <v>16.44</v>
      </c>
      <c r="I633" s="249"/>
    </row>
    <row r="634" ht="17.1" customHeight="1" spans="1:9">
      <c r="A634" s="246">
        <v>20810</v>
      </c>
      <c r="B634" s="96" t="s">
        <v>516</v>
      </c>
      <c r="C634" s="96" t="s">
        <v>169</v>
      </c>
      <c r="D634" s="96" t="s">
        <v>1</v>
      </c>
      <c r="E634" s="99" t="s">
        <v>576</v>
      </c>
      <c r="F634" s="248">
        <f>SUM(F635:F641)</f>
        <v>971.82</v>
      </c>
      <c r="G634" s="248">
        <f>SUM(G635:G641)</f>
        <v>668.12</v>
      </c>
      <c r="H634" s="248">
        <f>SUM(H635:H641)</f>
        <v>1639.94</v>
      </c>
      <c r="I634" s="251"/>
    </row>
    <row r="635" ht="17.1" customHeight="1" spans="1:9">
      <c r="A635" s="246">
        <v>2081001</v>
      </c>
      <c r="B635" s="96" t="s">
        <v>1</v>
      </c>
      <c r="C635" s="96" t="s">
        <v>1</v>
      </c>
      <c r="D635" s="96" t="s">
        <v>113</v>
      </c>
      <c r="E635" s="99" t="s">
        <v>577</v>
      </c>
      <c r="F635" s="248">
        <v>436.61</v>
      </c>
      <c r="G635" s="247">
        <v>68.71</v>
      </c>
      <c r="H635" s="247">
        <f t="shared" ref="H635:H641" si="49">F635+G635</f>
        <v>505.32</v>
      </c>
      <c r="I635" s="249"/>
    </row>
    <row r="636" ht="17.1" customHeight="1" spans="1:9">
      <c r="A636" s="246">
        <v>2081002</v>
      </c>
      <c r="B636" s="96" t="s">
        <v>1</v>
      </c>
      <c r="C636" s="96" t="s">
        <v>1</v>
      </c>
      <c r="D636" s="96" t="s">
        <v>116</v>
      </c>
      <c r="E636" s="99" t="s">
        <v>578</v>
      </c>
      <c r="F636" s="248">
        <v>2.12</v>
      </c>
      <c r="G636" s="247">
        <v>170.91</v>
      </c>
      <c r="H636" s="247">
        <f t="shared" si="49"/>
        <v>173.03</v>
      </c>
      <c r="I636" s="249"/>
    </row>
    <row r="637" ht="17.1" customHeight="1" spans="1:9">
      <c r="A637" s="246">
        <v>2081003</v>
      </c>
      <c r="B637" s="96" t="s">
        <v>1</v>
      </c>
      <c r="C637" s="96" t="s">
        <v>1</v>
      </c>
      <c r="D637" s="96" t="s">
        <v>118</v>
      </c>
      <c r="E637" s="99" t="s">
        <v>579</v>
      </c>
      <c r="F637" s="248">
        <v>0</v>
      </c>
      <c r="G637" s="247"/>
      <c r="H637" s="247">
        <f t="shared" si="49"/>
        <v>0</v>
      </c>
      <c r="I637" s="249"/>
    </row>
    <row r="638" ht="17.1" customHeight="1" spans="1:9">
      <c r="A638" s="246">
        <v>2081004</v>
      </c>
      <c r="B638" s="96" t="s">
        <v>1</v>
      </c>
      <c r="C638" s="96" t="s">
        <v>1</v>
      </c>
      <c r="D638" s="96" t="s">
        <v>120</v>
      </c>
      <c r="E638" s="99" t="s">
        <v>580</v>
      </c>
      <c r="F638" s="248">
        <v>224.97</v>
      </c>
      <c r="G638" s="247">
        <v>358.5</v>
      </c>
      <c r="H638" s="247">
        <f t="shared" si="49"/>
        <v>583.47</v>
      </c>
      <c r="I638" s="249"/>
    </row>
    <row r="639" ht="17.1" customHeight="1" spans="1:9">
      <c r="A639" s="246">
        <v>2081005</v>
      </c>
      <c r="B639" s="96" t="s">
        <v>1</v>
      </c>
      <c r="C639" s="96" t="s">
        <v>1</v>
      </c>
      <c r="D639" s="96" t="s">
        <v>122</v>
      </c>
      <c r="E639" s="99" t="s">
        <v>581</v>
      </c>
      <c r="F639" s="248">
        <v>0</v>
      </c>
      <c r="G639" s="247"/>
      <c r="H639" s="247">
        <f t="shared" si="49"/>
        <v>0</v>
      </c>
      <c r="I639" s="249"/>
    </row>
    <row r="640" ht="17.1" customHeight="1" spans="1:9">
      <c r="A640" s="246">
        <v>2081006</v>
      </c>
      <c r="B640" s="96" t="s">
        <v>1</v>
      </c>
      <c r="C640" s="96" t="s">
        <v>1</v>
      </c>
      <c r="D640" s="96" t="s">
        <v>124</v>
      </c>
      <c r="E640" s="99" t="s">
        <v>582</v>
      </c>
      <c r="F640" s="248">
        <v>277.88</v>
      </c>
      <c r="G640" s="247">
        <v>70</v>
      </c>
      <c r="H640" s="247">
        <f t="shared" si="49"/>
        <v>347.88</v>
      </c>
      <c r="I640" s="249"/>
    </row>
    <row r="641" ht="17.1" customHeight="1" spans="1:9">
      <c r="A641" s="246">
        <v>2081099</v>
      </c>
      <c r="B641" s="96" t="s">
        <v>1</v>
      </c>
      <c r="C641" s="96" t="s">
        <v>1</v>
      </c>
      <c r="D641" s="96" t="s">
        <v>134</v>
      </c>
      <c r="E641" s="99" t="s">
        <v>583</v>
      </c>
      <c r="F641" s="248">
        <v>30.24</v>
      </c>
      <c r="G641" s="247">
        <v>0</v>
      </c>
      <c r="H641" s="247">
        <f t="shared" si="49"/>
        <v>30.24</v>
      </c>
      <c r="I641" s="249"/>
    </row>
    <row r="642" ht="17.1" customHeight="1" spans="1:9">
      <c r="A642" s="246">
        <v>20811</v>
      </c>
      <c r="B642" s="96" t="s">
        <v>516</v>
      </c>
      <c r="C642" s="96" t="s">
        <v>181</v>
      </c>
      <c r="D642" s="96" t="s">
        <v>1</v>
      </c>
      <c r="E642" s="99" t="s">
        <v>584</v>
      </c>
      <c r="F642" s="248">
        <f>SUM(F643:F650)</f>
        <v>421.59</v>
      </c>
      <c r="G642" s="248">
        <f>SUM(G643:G650)</f>
        <v>410.19</v>
      </c>
      <c r="H642" s="248">
        <f>SUM(H643:H650)</f>
        <v>831.78</v>
      </c>
      <c r="I642" s="251"/>
    </row>
    <row r="643" ht="17.1" customHeight="1" spans="1:9">
      <c r="A643" s="246">
        <v>2081101</v>
      </c>
      <c r="B643" s="96" t="s">
        <v>1</v>
      </c>
      <c r="C643" s="96" t="s">
        <v>1</v>
      </c>
      <c r="D643" s="96" t="s">
        <v>113</v>
      </c>
      <c r="E643" s="99" t="s">
        <v>115</v>
      </c>
      <c r="F643" s="248">
        <v>74.57</v>
      </c>
      <c r="G643" s="247">
        <v>0.150000000000006</v>
      </c>
      <c r="H643" s="247">
        <f t="shared" ref="H643:H650" si="50">F643+G643</f>
        <v>74.72</v>
      </c>
      <c r="I643" s="249"/>
    </row>
    <row r="644" ht="17.1" customHeight="1" spans="1:9">
      <c r="A644" s="246">
        <v>2081102</v>
      </c>
      <c r="B644" s="96" t="s">
        <v>1</v>
      </c>
      <c r="C644" s="96" t="s">
        <v>1</v>
      </c>
      <c r="D644" s="96" t="s">
        <v>116</v>
      </c>
      <c r="E644" s="99" t="s">
        <v>117</v>
      </c>
      <c r="F644" s="248">
        <v>24.52</v>
      </c>
      <c r="G644" s="247">
        <v>0</v>
      </c>
      <c r="H644" s="247">
        <f t="shared" si="50"/>
        <v>24.52</v>
      </c>
      <c r="I644" s="249"/>
    </row>
    <row r="645" ht="17.1" customHeight="1" spans="1:9">
      <c r="A645" s="246">
        <v>2081103</v>
      </c>
      <c r="B645" s="96" t="s">
        <v>1</v>
      </c>
      <c r="C645" s="96" t="s">
        <v>1</v>
      </c>
      <c r="D645" s="96" t="s">
        <v>118</v>
      </c>
      <c r="E645" s="99" t="s">
        <v>119</v>
      </c>
      <c r="F645" s="248">
        <v>23.66</v>
      </c>
      <c r="G645" s="247">
        <v>0</v>
      </c>
      <c r="H645" s="247">
        <f t="shared" si="50"/>
        <v>23.66</v>
      </c>
      <c r="I645" s="249"/>
    </row>
    <row r="646" ht="17.1" customHeight="1" spans="1:9">
      <c r="A646" s="246">
        <v>2081104</v>
      </c>
      <c r="B646" s="96" t="s">
        <v>1</v>
      </c>
      <c r="C646" s="96" t="s">
        <v>1</v>
      </c>
      <c r="D646" s="96" t="s">
        <v>120</v>
      </c>
      <c r="E646" s="99" t="s">
        <v>585</v>
      </c>
      <c r="F646" s="248">
        <v>19.5</v>
      </c>
      <c r="G646" s="247">
        <v>155.65</v>
      </c>
      <c r="H646" s="247">
        <f t="shared" si="50"/>
        <v>175.15</v>
      </c>
      <c r="I646" s="249"/>
    </row>
    <row r="647" ht="17.1" customHeight="1" spans="1:9">
      <c r="A647" s="246">
        <v>2081105</v>
      </c>
      <c r="B647" s="96" t="s">
        <v>1</v>
      </c>
      <c r="C647" s="96" t="s">
        <v>1</v>
      </c>
      <c r="D647" s="96" t="s">
        <v>122</v>
      </c>
      <c r="E647" s="99" t="s">
        <v>586</v>
      </c>
      <c r="F647" s="248">
        <v>47</v>
      </c>
      <c r="G647" s="247">
        <v>57.08</v>
      </c>
      <c r="H647" s="247">
        <f t="shared" si="50"/>
        <v>104.08</v>
      </c>
      <c r="I647" s="249"/>
    </row>
    <row r="648" ht="17.1" customHeight="1" spans="1:9">
      <c r="A648" s="246">
        <v>2081106</v>
      </c>
      <c r="B648" s="96" t="s">
        <v>1</v>
      </c>
      <c r="C648" s="96" t="s">
        <v>1</v>
      </c>
      <c r="D648" s="96" t="s">
        <v>124</v>
      </c>
      <c r="E648" s="99" t="s">
        <v>587</v>
      </c>
      <c r="F648" s="248">
        <v>0</v>
      </c>
      <c r="G648" s="247"/>
      <c r="H648" s="247">
        <f t="shared" si="50"/>
        <v>0</v>
      </c>
      <c r="I648" s="249"/>
    </row>
    <row r="649" ht="17.1" customHeight="1" spans="1:9">
      <c r="A649" s="246">
        <v>2081107</v>
      </c>
      <c r="B649" s="96" t="s">
        <v>1</v>
      </c>
      <c r="C649" s="96" t="s">
        <v>1</v>
      </c>
      <c r="D649" s="96" t="s">
        <v>126</v>
      </c>
      <c r="E649" s="99" t="s">
        <v>588</v>
      </c>
      <c r="F649" s="248">
        <v>173.21</v>
      </c>
      <c r="G649" s="247">
        <v>120.41</v>
      </c>
      <c r="H649" s="247">
        <f t="shared" si="50"/>
        <v>293.62</v>
      </c>
      <c r="I649" s="249"/>
    </row>
    <row r="650" ht="17.1" customHeight="1" spans="1:9">
      <c r="A650" s="246">
        <v>2081199</v>
      </c>
      <c r="B650" s="96" t="s">
        <v>1</v>
      </c>
      <c r="C650" s="96" t="s">
        <v>1</v>
      </c>
      <c r="D650" s="96" t="s">
        <v>134</v>
      </c>
      <c r="E650" s="99" t="s">
        <v>589</v>
      </c>
      <c r="F650" s="248">
        <v>59.13</v>
      </c>
      <c r="G650" s="247">
        <v>76.9</v>
      </c>
      <c r="H650" s="247">
        <f t="shared" si="50"/>
        <v>136.03</v>
      </c>
      <c r="I650" s="249"/>
    </row>
    <row r="651" ht="17.1" customHeight="1" spans="1:9">
      <c r="A651" s="246">
        <v>20816</v>
      </c>
      <c r="B651" s="96" t="s">
        <v>516</v>
      </c>
      <c r="C651" s="96" t="s">
        <v>264</v>
      </c>
      <c r="D651" s="96" t="s">
        <v>1</v>
      </c>
      <c r="E651" s="99" t="s">
        <v>590</v>
      </c>
      <c r="F651" s="248">
        <f>SUM(F652:F656)</f>
        <v>76.94</v>
      </c>
      <c r="G651" s="248">
        <f>SUM(G652:G656)</f>
        <v>0</v>
      </c>
      <c r="H651" s="248">
        <f>SUM(H652:H656)</f>
        <v>76.94</v>
      </c>
      <c r="I651" s="251"/>
    </row>
    <row r="652" ht="17.1" customHeight="1" spans="1:9">
      <c r="A652" s="246">
        <v>2081601</v>
      </c>
      <c r="B652" s="96" t="s">
        <v>1</v>
      </c>
      <c r="C652" s="96" t="s">
        <v>1</v>
      </c>
      <c r="D652" s="96" t="s">
        <v>113</v>
      </c>
      <c r="E652" s="99" t="s">
        <v>115</v>
      </c>
      <c r="F652" s="248">
        <v>74.44</v>
      </c>
      <c r="G652" s="247">
        <v>0</v>
      </c>
      <c r="H652" s="247">
        <f>F652+G652</f>
        <v>74.44</v>
      </c>
      <c r="I652" s="249"/>
    </row>
    <row r="653" ht="17.1" customHeight="1" spans="1:9">
      <c r="A653" s="246">
        <v>2081602</v>
      </c>
      <c r="B653" s="96" t="s">
        <v>1</v>
      </c>
      <c r="C653" s="96" t="s">
        <v>1</v>
      </c>
      <c r="D653" s="96" t="s">
        <v>116</v>
      </c>
      <c r="E653" s="99" t="s">
        <v>117</v>
      </c>
      <c r="F653" s="248">
        <v>0</v>
      </c>
      <c r="G653" s="247"/>
      <c r="H653" s="247">
        <f>F653+G653</f>
        <v>0</v>
      </c>
      <c r="I653" s="249"/>
    </row>
    <row r="654" ht="17.1" customHeight="1" spans="1:9">
      <c r="A654" s="246">
        <v>2081603</v>
      </c>
      <c r="B654" s="96" t="s">
        <v>1</v>
      </c>
      <c r="C654" s="96" t="s">
        <v>1</v>
      </c>
      <c r="D654" s="96" t="s">
        <v>118</v>
      </c>
      <c r="E654" s="99" t="s">
        <v>119</v>
      </c>
      <c r="F654" s="248">
        <v>0</v>
      </c>
      <c r="G654" s="247"/>
      <c r="H654" s="247">
        <f>F654+G654</f>
        <v>0</v>
      </c>
      <c r="I654" s="249"/>
    </row>
    <row r="655" ht="17.1" customHeight="1" spans="1:9">
      <c r="A655" s="246">
        <v>2081650</v>
      </c>
      <c r="B655" s="96" t="s">
        <v>1</v>
      </c>
      <c r="C655" s="96" t="s">
        <v>1</v>
      </c>
      <c r="D655" s="96" t="s">
        <v>132</v>
      </c>
      <c r="E655" s="99" t="s">
        <v>133</v>
      </c>
      <c r="F655" s="248">
        <v>0</v>
      </c>
      <c r="G655" s="247"/>
      <c r="H655" s="247">
        <f>F655+G655</f>
        <v>0</v>
      </c>
      <c r="I655" s="249"/>
    </row>
    <row r="656" ht="17.1" customHeight="1" spans="1:9">
      <c r="A656" s="246">
        <v>2081699</v>
      </c>
      <c r="B656" s="96" t="s">
        <v>1</v>
      </c>
      <c r="C656" s="96" t="s">
        <v>1</v>
      </c>
      <c r="D656" s="96" t="s">
        <v>134</v>
      </c>
      <c r="E656" s="99" t="s">
        <v>591</v>
      </c>
      <c r="F656" s="248">
        <v>2.5</v>
      </c>
      <c r="G656" s="247">
        <v>0</v>
      </c>
      <c r="H656" s="247">
        <f>F656+G656</f>
        <v>2.5</v>
      </c>
      <c r="I656" s="249"/>
    </row>
    <row r="657" ht="17.1" customHeight="1" spans="1:9">
      <c r="A657" s="246">
        <v>20819</v>
      </c>
      <c r="B657" s="96" t="s">
        <v>516</v>
      </c>
      <c r="C657" s="96" t="s">
        <v>327</v>
      </c>
      <c r="D657" s="96" t="s">
        <v>1</v>
      </c>
      <c r="E657" s="99" t="s">
        <v>592</v>
      </c>
      <c r="F657" s="248">
        <f>SUM(F658:F659)</f>
        <v>2904.69</v>
      </c>
      <c r="G657" s="248">
        <f>SUM(G658:G659)</f>
        <v>1251.56</v>
      </c>
      <c r="H657" s="248">
        <f>SUM(H658:H659)</f>
        <v>4156.25</v>
      </c>
      <c r="I657" s="251"/>
    </row>
    <row r="658" ht="17.1" customHeight="1" spans="1:9">
      <c r="A658" s="246">
        <v>2081901</v>
      </c>
      <c r="B658" s="96" t="s">
        <v>1</v>
      </c>
      <c r="C658" s="96" t="s">
        <v>1</v>
      </c>
      <c r="D658" s="96" t="s">
        <v>113</v>
      </c>
      <c r="E658" s="99" t="s">
        <v>593</v>
      </c>
      <c r="F658" s="248">
        <v>2904.69</v>
      </c>
      <c r="G658" s="247">
        <v>1251.56</v>
      </c>
      <c r="H658" s="247">
        <f>F658+G658</f>
        <v>4156.25</v>
      </c>
      <c r="I658" s="249"/>
    </row>
    <row r="659" ht="17.1" customHeight="1" spans="1:9">
      <c r="A659" s="246">
        <v>2081902</v>
      </c>
      <c r="B659" s="96" t="s">
        <v>1</v>
      </c>
      <c r="C659" s="96" t="s">
        <v>1</v>
      </c>
      <c r="D659" s="96" t="s">
        <v>116</v>
      </c>
      <c r="E659" s="99" t="s">
        <v>594</v>
      </c>
      <c r="F659" s="248">
        <v>0</v>
      </c>
      <c r="G659" s="247"/>
      <c r="H659" s="247">
        <f>F659+G659</f>
        <v>0</v>
      </c>
      <c r="I659" s="249"/>
    </row>
    <row r="660" ht="17.1" customHeight="1" spans="1:9">
      <c r="A660" s="246">
        <v>20820</v>
      </c>
      <c r="B660" s="96" t="s">
        <v>516</v>
      </c>
      <c r="C660" s="96" t="s">
        <v>328</v>
      </c>
      <c r="D660" s="96" t="s">
        <v>1</v>
      </c>
      <c r="E660" s="99" t="s">
        <v>595</v>
      </c>
      <c r="F660" s="248">
        <f>SUM(F661:F662)</f>
        <v>313</v>
      </c>
      <c r="G660" s="248">
        <f>SUM(G661:G662)</f>
        <v>35</v>
      </c>
      <c r="H660" s="248">
        <f>SUM(H661:H662)</f>
        <v>348</v>
      </c>
      <c r="I660" s="251"/>
    </row>
    <row r="661" ht="17.1" customHeight="1" spans="1:9">
      <c r="A661" s="246">
        <v>2082001</v>
      </c>
      <c r="B661" s="96" t="s">
        <v>1</v>
      </c>
      <c r="C661" s="96" t="s">
        <v>1</v>
      </c>
      <c r="D661" s="96" t="s">
        <v>113</v>
      </c>
      <c r="E661" s="99" t="s">
        <v>596</v>
      </c>
      <c r="F661" s="248">
        <v>310</v>
      </c>
      <c r="G661" s="247">
        <v>35</v>
      </c>
      <c r="H661" s="247">
        <f>F661+G661</f>
        <v>345</v>
      </c>
      <c r="I661" s="249"/>
    </row>
    <row r="662" ht="17.1" customHeight="1" spans="1:9">
      <c r="A662" s="246">
        <v>2082002</v>
      </c>
      <c r="B662" s="96" t="s">
        <v>1</v>
      </c>
      <c r="C662" s="96" t="s">
        <v>1</v>
      </c>
      <c r="D662" s="96" t="s">
        <v>116</v>
      </c>
      <c r="E662" s="99" t="s">
        <v>597</v>
      </c>
      <c r="F662" s="248">
        <v>3</v>
      </c>
      <c r="G662" s="247">
        <v>0</v>
      </c>
      <c r="H662" s="247">
        <f>F662+G662</f>
        <v>3</v>
      </c>
      <c r="I662" s="249"/>
    </row>
    <row r="663" ht="17.1" customHeight="1" spans="1:9">
      <c r="A663" s="246">
        <v>20821</v>
      </c>
      <c r="B663" s="96" t="s">
        <v>516</v>
      </c>
      <c r="C663" s="96" t="s">
        <v>330</v>
      </c>
      <c r="D663" s="96" t="s">
        <v>1</v>
      </c>
      <c r="E663" s="99" t="s">
        <v>598</v>
      </c>
      <c r="F663" s="248">
        <f>SUM(F664:F665)</f>
        <v>2798.48</v>
      </c>
      <c r="G663" s="248">
        <f>SUM(G664:G665)</f>
        <v>337.25</v>
      </c>
      <c r="H663" s="248">
        <f>SUM(H664:H665)</f>
        <v>3135.73</v>
      </c>
      <c r="I663" s="251"/>
    </row>
    <row r="664" ht="17.1" customHeight="1" spans="1:9">
      <c r="A664" s="246">
        <v>2082101</v>
      </c>
      <c r="B664" s="96" t="s">
        <v>1</v>
      </c>
      <c r="C664" s="96" t="s">
        <v>1</v>
      </c>
      <c r="D664" s="96" t="s">
        <v>113</v>
      </c>
      <c r="E664" s="99" t="s">
        <v>599</v>
      </c>
      <c r="F664" s="248">
        <v>127</v>
      </c>
      <c r="G664" s="247">
        <v>0</v>
      </c>
      <c r="H664" s="247">
        <f>F664+G664</f>
        <v>127</v>
      </c>
      <c r="I664" s="249"/>
    </row>
    <row r="665" ht="17.1" customHeight="1" spans="1:9">
      <c r="A665" s="246">
        <v>2082102</v>
      </c>
      <c r="B665" s="96" t="s">
        <v>1</v>
      </c>
      <c r="C665" s="96" t="s">
        <v>1</v>
      </c>
      <c r="D665" s="96" t="s">
        <v>116</v>
      </c>
      <c r="E665" s="99" t="s">
        <v>600</v>
      </c>
      <c r="F665" s="248">
        <v>2671.48</v>
      </c>
      <c r="G665" s="247">
        <v>337.25</v>
      </c>
      <c r="H665" s="247">
        <f>F665+G665</f>
        <v>3008.73</v>
      </c>
      <c r="I665" s="249"/>
    </row>
    <row r="666" ht="17.1" customHeight="1" spans="1:9">
      <c r="A666" s="246">
        <v>20824</v>
      </c>
      <c r="B666" s="96" t="s">
        <v>516</v>
      </c>
      <c r="C666" s="96" t="s">
        <v>601</v>
      </c>
      <c r="D666" s="96" t="s">
        <v>1</v>
      </c>
      <c r="E666" s="99" t="s">
        <v>602</v>
      </c>
      <c r="F666" s="248">
        <f>SUM(F667:F668)</f>
        <v>0</v>
      </c>
      <c r="G666" s="248">
        <f>SUM(G667:G668)</f>
        <v>0</v>
      </c>
      <c r="H666" s="248">
        <f>SUM(H667:H668)</f>
        <v>0</v>
      </c>
      <c r="I666" s="251"/>
    </row>
    <row r="667" ht="17.1" customHeight="1" spans="1:9">
      <c r="A667" s="246">
        <v>2082401</v>
      </c>
      <c r="B667" s="96" t="s">
        <v>1</v>
      </c>
      <c r="C667" s="96" t="s">
        <v>1</v>
      </c>
      <c r="D667" s="96" t="s">
        <v>113</v>
      </c>
      <c r="E667" s="99" t="s">
        <v>603</v>
      </c>
      <c r="F667" s="248">
        <v>0</v>
      </c>
      <c r="G667" s="247"/>
      <c r="H667" s="247">
        <f>F667+G667</f>
        <v>0</v>
      </c>
      <c r="I667" s="249"/>
    </row>
    <row r="668" ht="17.1" customHeight="1" spans="1:9">
      <c r="A668" s="246">
        <v>2082402</v>
      </c>
      <c r="B668" s="96" t="s">
        <v>1</v>
      </c>
      <c r="C668" s="96" t="s">
        <v>1</v>
      </c>
      <c r="D668" s="96" t="s">
        <v>116</v>
      </c>
      <c r="E668" s="99" t="s">
        <v>604</v>
      </c>
      <c r="F668" s="248">
        <v>0</v>
      </c>
      <c r="G668" s="247"/>
      <c r="H668" s="247">
        <f>F668+G668</f>
        <v>0</v>
      </c>
      <c r="I668" s="249"/>
    </row>
    <row r="669" ht="17.1" customHeight="1" spans="1:9">
      <c r="A669" s="246">
        <v>20825</v>
      </c>
      <c r="B669" s="96" t="s">
        <v>516</v>
      </c>
      <c r="C669" s="96" t="s">
        <v>212</v>
      </c>
      <c r="D669" s="96" t="s">
        <v>1</v>
      </c>
      <c r="E669" s="99" t="s">
        <v>605</v>
      </c>
      <c r="F669" s="248">
        <f>SUM(F670:F671)</f>
        <v>36.66</v>
      </c>
      <c r="G669" s="248">
        <f>SUM(G670:G671)</f>
        <v>14.57</v>
      </c>
      <c r="H669" s="248">
        <f>SUM(H670:H671)</f>
        <v>51.23</v>
      </c>
      <c r="I669" s="251"/>
    </row>
    <row r="670" ht="17.1" customHeight="1" spans="1:9">
      <c r="A670" s="246">
        <v>2082501</v>
      </c>
      <c r="B670" s="96" t="s">
        <v>1</v>
      </c>
      <c r="C670" s="96" t="s">
        <v>1</v>
      </c>
      <c r="D670" s="96" t="s">
        <v>113</v>
      </c>
      <c r="E670" s="99" t="s">
        <v>606</v>
      </c>
      <c r="F670" s="248">
        <v>14.74</v>
      </c>
      <c r="G670" s="247">
        <v>5.85</v>
      </c>
      <c r="H670" s="247">
        <f>F670+G670</f>
        <v>20.59</v>
      </c>
      <c r="I670" s="249"/>
    </row>
    <row r="671" ht="17.1" customHeight="1" spans="1:9">
      <c r="A671" s="246">
        <v>2082502</v>
      </c>
      <c r="B671" s="96" t="s">
        <v>1</v>
      </c>
      <c r="C671" s="96" t="s">
        <v>1</v>
      </c>
      <c r="D671" s="96" t="s">
        <v>116</v>
      </c>
      <c r="E671" s="99" t="s">
        <v>607</v>
      </c>
      <c r="F671" s="248">
        <v>21.92</v>
      </c>
      <c r="G671" s="247">
        <v>8.72</v>
      </c>
      <c r="H671" s="247">
        <f>F671+G671</f>
        <v>30.64</v>
      </c>
      <c r="I671" s="249"/>
    </row>
    <row r="672" ht="17.1" customHeight="1" spans="1:9">
      <c r="A672" s="246">
        <v>20826</v>
      </c>
      <c r="B672" s="96" t="s">
        <v>516</v>
      </c>
      <c r="C672" s="96" t="s">
        <v>217</v>
      </c>
      <c r="D672" s="96" t="s">
        <v>1</v>
      </c>
      <c r="E672" s="99" t="s">
        <v>608</v>
      </c>
      <c r="F672" s="248">
        <f>SUM(F673:F675)</f>
        <v>3245.68</v>
      </c>
      <c r="G672" s="248">
        <f>SUM(G673:G675)</f>
        <v>0</v>
      </c>
      <c r="H672" s="248">
        <f>SUM(H673:H675)</f>
        <v>3245.68</v>
      </c>
      <c r="I672" s="251"/>
    </row>
    <row r="673" ht="17.1" customHeight="1" spans="1:9">
      <c r="A673" s="246">
        <v>2082601</v>
      </c>
      <c r="B673" s="96" t="s">
        <v>1</v>
      </c>
      <c r="C673" s="96" t="s">
        <v>1</v>
      </c>
      <c r="D673" s="96" t="s">
        <v>113</v>
      </c>
      <c r="E673" s="99" t="s">
        <v>609</v>
      </c>
      <c r="F673" s="248">
        <v>58.68</v>
      </c>
      <c r="G673" s="247">
        <v>0</v>
      </c>
      <c r="H673" s="247">
        <f>F673+G673</f>
        <v>58.68</v>
      </c>
      <c r="I673" s="249"/>
    </row>
    <row r="674" ht="17.1" customHeight="1" spans="1:9">
      <c r="A674" s="246">
        <v>2082602</v>
      </c>
      <c r="B674" s="96" t="s">
        <v>1</v>
      </c>
      <c r="C674" s="96" t="s">
        <v>1</v>
      </c>
      <c r="D674" s="96" t="s">
        <v>116</v>
      </c>
      <c r="E674" s="99" t="s">
        <v>610</v>
      </c>
      <c r="F674" s="248">
        <v>3187</v>
      </c>
      <c r="G674" s="247">
        <v>0</v>
      </c>
      <c r="H674" s="247">
        <f>F674+G674</f>
        <v>3187</v>
      </c>
      <c r="I674" s="249"/>
    </row>
    <row r="675" ht="17.1" customHeight="1" spans="1:9">
      <c r="A675" s="246">
        <v>2082699</v>
      </c>
      <c r="B675" s="96" t="s">
        <v>1</v>
      </c>
      <c r="C675" s="96" t="s">
        <v>1</v>
      </c>
      <c r="D675" s="96" t="s">
        <v>134</v>
      </c>
      <c r="E675" s="99" t="s">
        <v>611</v>
      </c>
      <c r="F675" s="248">
        <v>0</v>
      </c>
      <c r="G675" s="247"/>
      <c r="H675" s="247">
        <f>F675+G675</f>
        <v>0</v>
      </c>
      <c r="I675" s="249"/>
    </row>
    <row r="676" ht="17.1" customHeight="1" spans="1:9">
      <c r="A676" s="246">
        <v>20827</v>
      </c>
      <c r="B676" s="96" t="s">
        <v>516</v>
      </c>
      <c r="C676" s="96" t="s">
        <v>612</v>
      </c>
      <c r="D676" s="96" t="s">
        <v>1</v>
      </c>
      <c r="E676" s="99" t="s">
        <v>613</v>
      </c>
      <c r="F676" s="248">
        <f>SUM(F677:F679)</f>
        <v>0</v>
      </c>
      <c r="G676" s="248">
        <f>SUM(G677:G679)</f>
        <v>0</v>
      </c>
      <c r="H676" s="248">
        <f>SUM(H677:H679)</f>
        <v>0</v>
      </c>
      <c r="I676" s="251"/>
    </row>
    <row r="677" ht="17.1" customHeight="1" spans="1:9">
      <c r="A677" s="246">
        <v>2082701</v>
      </c>
      <c r="B677" s="96" t="s">
        <v>1</v>
      </c>
      <c r="C677" s="96" t="s">
        <v>1</v>
      </c>
      <c r="D677" s="96" t="s">
        <v>113</v>
      </c>
      <c r="E677" s="99" t="s">
        <v>614</v>
      </c>
      <c r="F677" s="248">
        <v>0</v>
      </c>
      <c r="G677" s="247"/>
      <c r="H677" s="247">
        <f>F677+G677</f>
        <v>0</v>
      </c>
      <c r="I677" s="249"/>
    </row>
    <row r="678" ht="17.1" customHeight="1" spans="1:9">
      <c r="A678" s="246">
        <v>2082702</v>
      </c>
      <c r="B678" s="96" t="s">
        <v>1</v>
      </c>
      <c r="C678" s="96" t="s">
        <v>1</v>
      </c>
      <c r="D678" s="96" t="s">
        <v>116</v>
      </c>
      <c r="E678" s="99" t="s">
        <v>615</v>
      </c>
      <c r="F678" s="248">
        <v>0</v>
      </c>
      <c r="G678" s="247"/>
      <c r="H678" s="247">
        <f>F678+G678</f>
        <v>0</v>
      </c>
      <c r="I678" s="249"/>
    </row>
    <row r="679" ht="17.1" customHeight="1" spans="1:9">
      <c r="A679" s="246">
        <v>2082799</v>
      </c>
      <c r="B679" s="96" t="s">
        <v>1</v>
      </c>
      <c r="C679" s="96" t="s">
        <v>1</v>
      </c>
      <c r="D679" s="96" t="s">
        <v>134</v>
      </c>
      <c r="E679" s="99" t="s">
        <v>616</v>
      </c>
      <c r="F679" s="248">
        <v>0</v>
      </c>
      <c r="G679" s="247"/>
      <c r="H679" s="247">
        <f>F679+G679</f>
        <v>0</v>
      </c>
      <c r="I679" s="249"/>
    </row>
    <row r="680" ht="17.1" customHeight="1" spans="1:9">
      <c r="A680" s="246">
        <v>20828</v>
      </c>
      <c r="B680" s="96" t="s">
        <v>516</v>
      </c>
      <c r="C680" s="96" t="s">
        <v>221</v>
      </c>
      <c r="D680" s="96" t="s">
        <v>1</v>
      </c>
      <c r="E680" s="99" t="s">
        <v>617</v>
      </c>
      <c r="F680" s="248">
        <f>SUM(F681:F688)</f>
        <v>257.82</v>
      </c>
      <c r="G680" s="248">
        <f>SUM(G681:G688)</f>
        <v>84.06</v>
      </c>
      <c r="H680" s="248">
        <f>SUM(H681:H688)</f>
        <v>341.88</v>
      </c>
      <c r="I680" s="251"/>
    </row>
    <row r="681" ht="17.1" customHeight="1" spans="1:9">
      <c r="A681" s="246">
        <v>2082801</v>
      </c>
      <c r="B681" s="96" t="s">
        <v>1</v>
      </c>
      <c r="C681" s="96" t="s">
        <v>1</v>
      </c>
      <c r="D681" s="96" t="s">
        <v>113</v>
      </c>
      <c r="E681" s="99" t="s">
        <v>115</v>
      </c>
      <c r="F681" s="248">
        <v>49.33</v>
      </c>
      <c r="G681" s="247">
        <v>3.52</v>
      </c>
      <c r="H681" s="247">
        <f t="shared" ref="H681:H688" si="51">F681+G681</f>
        <v>52.85</v>
      </c>
      <c r="I681" s="249"/>
    </row>
    <row r="682" ht="17.1" customHeight="1" spans="1:9">
      <c r="A682" s="246">
        <v>2082802</v>
      </c>
      <c r="B682" s="96" t="s">
        <v>1</v>
      </c>
      <c r="C682" s="96" t="s">
        <v>1</v>
      </c>
      <c r="D682" s="96" t="s">
        <v>116</v>
      </c>
      <c r="E682" s="99" t="s">
        <v>117</v>
      </c>
      <c r="F682" s="248">
        <v>1</v>
      </c>
      <c r="G682" s="247">
        <v>0</v>
      </c>
      <c r="H682" s="247">
        <f t="shared" si="51"/>
        <v>1</v>
      </c>
      <c r="I682" s="249"/>
    </row>
    <row r="683" ht="17.1" customHeight="1" spans="1:9">
      <c r="A683" s="246">
        <v>2082803</v>
      </c>
      <c r="B683" s="96" t="s">
        <v>1</v>
      </c>
      <c r="C683" s="96" t="s">
        <v>1</v>
      </c>
      <c r="D683" s="96" t="s">
        <v>118</v>
      </c>
      <c r="E683" s="99" t="s">
        <v>119</v>
      </c>
      <c r="F683" s="248">
        <v>0</v>
      </c>
      <c r="G683" s="247"/>
      <c r="H683" s="247">
        <f t="shared" si="51"/>
        <v>0</v>
      </c>
      <c r="I683" s="249"/>
    </row>
    <row r="684" ht="17.1" customHeight="1" spans="1:9">
      <c r="A684" s="246">
        <v>2082804</v>
      </c>
      <c r="B684" s="96" t="s">
        <v>1</v>
      </c>
      <c r="C684" s="96" t="s">
        <v>1</v>
      </c>
      <c r="D684" s="96" t="s">
        <v>120</v>
      </c>
      <c r="E684" s="99" t="s">
        <v>618</v>
      </c>
      <c r="F684" s="248">
        <v>49</v>
      </c>
      <c r="G684" s="247">
        <v>0</v>
      </c>
      <c r="H684" s="247">
        <f t="shared" si="51"/>
        <v>49</v>
      </c>
      <c r="I684" s="249"/>
    </row>
    <row r="685" ht="17.1" customHeight="1" spans="1:9">
      <c r="A685" s="246">
        <v>2082805</v>
      </c>
      <c r="B685" s="96" t="s">
        <v>1</v>
      </c>
      <c r="C685" s="96" t="s">
        <v>1</v>
      </c>
      <c r="D685" s="96" t="s">
        <v>122</v>
      </c>
      <c r="E685" s="99" t="s">
        <v>619</v>
      </c>
      <c r="F685" s="248">
        <v>0</v>
      </c>
      <c r="G685" s="247"/>
      <c r="H685" s="247">
        <f t="shared" si="51"/>
        <v>0</v>
      </c>
      <c r="I685" s="249"/>
    </row>
    <row r="686" ht="17.1" customHeight="1" spans="1:9">
      <c r="A686" s="246">
        <v>2082806</v>
      </c>
      <c r="B686" s="96" t="s">
        <v>1</v>
      </c>
      <c r="C686" s="96" t="s">
        <v>1</v>
      </c>
      <c r="D686" s="96" t="s">
        <v>124</v>
      </c>
      <c r="E686" s="99" t="s">
        <v>165</v>
      </c>
      <c r="F686" s="248">
        <v>0</v>
      </c>
      <c r="G686" s="247"/>
      <c r="H686" s="247">
        <f t="shared" si="51"/>
        <v>0</v>
      </c>
      <c r="I686" s="249"/>
    </row>
    <row r="687" ht="17.1" customHeight="1" spans="1:9">
      <c r="A687" s="246">
        <v>2082850</v>
      </c>
      <c r="B687" s="96" t="s">
        <v>1</v>
      </c>
      <c r="C687" s="96" t="s">
        <v>1</v>
      </c>
      <c r="D687" s="96" t="s">
        <v>132</v>
      </c>
      <c r="E687" s="99" t="s">
        <v>133</v>
      </c>
      <c r="F687" s="248">
        <v>99.43</v>
      </c>
      <c r="G687" s="247">
        <v>8.27</v>
      </c>
      <c r="H687" s="247">
        <f t="shared" si="51"/>
        <v>107.7</v>
      </c>
      <c r="I687" s="249"/>
    </row>
    <row r="688" ht="17.1" customHeight="1" spans="1:9">
      <c r="A688" s="246">
        <v>2082899</v>
      </c>
      <c r="B688" s="96" t="s">
        <v>1</v>
      </c>
      <c r="C688" s="96" t="s">
        <v>1</v>
      </c>
      <c r="D688" s="96" t="s">
        <v>134</v>
      </c>
      <c r="E688" s="99" t="s">
        <v>620</v>
      </c>
      <c r="F688" s="248">
        <v>59.06</v>
      </c>
      <c r="G688" s="247">
        <v>72.27</v>
      </c>
      <c r="H688" s="247">
        <f t="shared" si="51"/>
        <v>131.33</v>
      </c>
      <c r="I688" s="249"/>
    </row>
    <row r="689" ht="17.1" customHeight="1" spans="1:9">
      <c r="A689" s="246">
        <v>20830</v>
      </c>
      <c r="B689" s="96" t="s">
        <v>516</v>
      </c>
      <c r="C689" s="96" t="s">
        <v>621</v>
      </c>
      <c r="D689" s="96" t="s">
        <v>1</v>
      </c>
      <c r="E689" s="99" t="s">
        <v>622</v>
      </c>
      <c r="F689" s="248">
        <f>SUM(F690:F691)</f>
        <v>0</v>
      </c>
      <c r="G689" s="248">
        <f>SUM(G690:G691)</f>
        <v>0</v>
      </c>
      <c r="H689" s="248">
        <f>SUM(H690:H691)</f>
        <v>0</v>
      </c>
      <c r="I689" s="251"/>
    </row>
    <row r="690" ht="17.1" customHeight="1" spans="1:9">
      <c r="A690" s="246">
        <v>2083001</v>
      </c>
      <c r="B690" s="96" t="s">
        <v>1</v>
      </c>
      <c r="C690" s="96" t="s">
        <v>1</v>
      </c>
      <c r="D690" s="96" t="s">
        <v>113</v>
      </c>
      <c r="E690" s="99" t="s">
        <v>623</v>
      </c>
      <c r="F690" s="248">
        <v>0</v>
      </c>
      <c r="G690" s="247"/>
      <c r="H690" s="247">
        <f>F690+G690</f>
        <v>0</v>
      </c>
      <c r="I690" s="249"/>
    </row>
    <row r="691" ht="17.1" customHeight="1" spans="1:9">
      <c r="A691" s="246">
        <v>2083099</v>
      </c>
      <c r="B691" s="96" t="s">
        <v>1</v>
      </c>
      <c r="C691" s="96" t="s">
        <v>1</v>
      </c>
      <c r="D691" s="96" t="s">
        <v>134</v>
      </c>
      <c r="E691" s="99" t="s">
        <v>624</v>
      </c>
      <c r="F691" s="248">
        <v>0</v>
      </c>
      <c r="G691" s="247"/>
      <c r="H691" s="247">
        <f>F691+G691</f>
        <v>0</v>
      </c>
      <c r="I691" s="249"/>
    </row>
    <row r="692" ht="17.1" customHeight="1" spans="1:9">
      <c r="A692" s="246">
        <v>20899</v>
      </c>
      <c r="B692" s="96" t="s">
        <v>516</v>
      </c>
      <c r="C692" s="96" t="s">
        <v>134</v>
      </c>
      <c r="D692" s="96" t="s">
        <v>1</v>
      </c>
      <c r="E692" s="99" t="s">
        <v>625</v>
      </c>
      <c r="F692" s="248">
        <f>SUM(F693)</f>
        <v>360.96</v>
      </c>
      <c r="G692" s="248">
        <f>SUM(G693)</f>
        <v>0.520000000000039</v>
      </c>
      <c r="H692" s="248">
        <f>SUM(H693)</f>
        <v>361.48</v>
      </c>
      <c r="I692" s="251"/>
    </row>
    <row r="693" ht="17.1" customHeight="1" spans="1:9">
      <c r="A693" s="246">
        <v>2089999</v>
      </c>
      <c r="B693" s="96" t="s">
        <v>1</v>
      </c>
      <c r="C693" s="96" t="s">
        <v>1</v>
      </c>
      <c r="D693" s="96" t="s">
        <v>134</v>
      </c>
      <c r="E693" s="99" t="s">
        <v>625</v>
      </c>
      <c r="F693" s="248">
        <v>360.96</v>
      </c>
      <c r="G693" s="247">
        <v>0.520000000000039</v>
      </c>
      <c r="H693" s="247">
        <f>F693+G693</f>
        <v>361.48</v>
      </c>
      <c r="I693" s="249"/>
    </row>
    <row r="694" ht="17.1" customHeight="1" spans="1:9">
      <c r="A694" s="246">
        <v>210</v>
      </c>
      <c r="B694" s="96" t="s">
        <v>626</v>
      </c>
      <c r="C694" s="96" t="s">
        <v>1</v>
      </c>
      <c r="D694" s="96" t="s">
        <v>1</v>
      </c>
      <c r="E694" s="99" t="s">
        <v>627</v>
      </c>
      <c r="F694" s="248">
        <f>F695+F700+F715+F719+F731+F735+F740+F744+F748+F751+F760+F762+F768+F773</f>
        <v>14064.18</v>
      </c>
      <c r="G694" s="248">
        <f>G695+G700+G715+G719+G731+G735+G740+G744+G748+G751+G760+G762+G768+G773</f>
        <v>4401.91</v>
      </c>
      <c r="H694" s="248">
        <f>H695+H700+H715+H719+H731+H735+H740+H744+H748+H751+H760+H762+H768+H773</f>
        <v>18466.09</v>
      </c>
      <c r="I694" s="251"/>
    </row>
    <row r="695" ht="17.1" customHeight="1" spans="1:9">
      <c r="A695" s="246">
        <v>21001</v>
      </c>
      <c r="B695" s="96" t="s">
        <v>626</v>
      </c>
      <c r="C695" s="96" t="s">
        <v>113</v>
      </c>
      <c r="D695" s="96" t="s">
        <v>1</v>
      </c>
      <c r="E695" s="99" t="s">
        <v>628</v>
      </c>
      <c r="F695" s="248">
        <f>SUM(F696:F699)</f>
        <v>314.37</v>
      </c>
      <c r="G695" s="248">
        <f>SUM(G696:G699)</f>
        <v>13.97</v>
      </c>
      <c r="H695" s="248">
        <f>SUM(H696:H699)</f>
        <v>328.34</v>
      </c>
      <c r="I695" s="251"/>
    </row>
    <row r="696" ht="17.1" customHeight="1" spans="1:9">
      <c r="A696" s="246">
        <v>2100101</v>
      </c>
      <c r="B696" s="96" t="s">
        <v>1</v>
      </c>
      <c r="C696" s="96" t="s">
        <v>1</v>
      </c>
      <c r="D696" s="96" t="s">
        <v>113</v>
      </c>
      <c r="E696" s="99" t="s">
        <v>115</v>
      </c>
      <c r="F696" s="248">
        <v>156.76</v>
      </c>
      <c r="G696" s="247">
        <v>0</v>
      </c>
      <c r="H696" s="247">
        <f>F696+G696</f>
        <v>156.76</v>
      </c>
      <c r="I696" s="249"/>
    </row>
    <row r="697" ht="17.1" customHeight="1" spans="1:9">
      <c r="A697" s="246">
        <v>2100102</v>
      </c>
      <c r="B697" s="96" t="s">
        <v>1</v>
      </c>
      <c r="C697" s="96" t="s">
        <v>1</v>
      </c>
      <c r="D697" s="96" t="s">
        <v>116</v>
      </c>
      <c r="E697" s="99" t="s">
        <v>117</v>
      </c>
      <c r="F697" s="248">
        <v>0</v>
      </c>
      <c r="G697" s="247"/>
      <c r="H697" s="247">
        <f>F697+G697</f>
        <v>0</v>
      </c>
      <c r="I697" s="249"/>
    </row>
    <row r="698" ht="17.1" customHeight="1" spans="1:9">
      <c r="A698" s="246">
        <v>2100103</v>
      </c>
      <c r="B698" s="96" t="s">
        <v>1</v>
      </c>
      <c r="C698" s="96" t="s">
        <v>1</v>
      </c>
      <c r="D698" s="96" t="s">
        <v>118</v>
      </c>
      <c r="E698" s="99" t="s">
        <v>119</v>
      </c>
      <c r="F698" s="248">
        <v>145.11</v>
      </c>
      <c r="G698" s="247">
        <v>0.949999999999989</v>
      </c>
      <c r="H698" s="247">
        <f>F698+G698</f>
        <v>146.06</v>
      </c>
      <c r="I698" s="249"/>
    </row>
    <row r="699" ht="17.1" customHeight="1" spans="1:9">
      <c r="A699" s="246">
        <v>2100199</v>
      </c>
      <c r="B699" s="96" t="s">
        <v>1</v>
      </c>
      <c r="C699" s="96" t="s">
        <v>1</v>
      </c>
      <c r="D699" s="96" t="s">
        <v>134</v>
      </c>
      <c r="E699" s="99" t="s">
        <v>629</v>
      </c>
      <c r="F699" s="248">
        <v>12.5</v>
      </c>
      <c r="G699" s="247">
        <v>13.02</v>
      </c>
      <c r="H699" s="247">
        <f>F699+G699</f>
        <v>25.52</v>
      </c>
      <c r="I699" s="249"/>
    </row>
    <row r="700" ht="17.1" customHeight="1" spans="1:9">
      <c r="A700" s="246">
        <v>21002</v>
      </c>
      <c r="B700" s="96" t="s">
        <v>626</v>
      </c>
      <c r="C700" s="96" t="s">
        <v>116</v>
      </c>
      <c r="D700" s="96" t="s">
        <v>1</v>
      </c>
      <c r="E700" s="99" t="s">
        <v>630</v>
      </c>
      <c r="F700" s="248">
        <f>SUM(F701:F714)</f>
        <v>354.16</v>
      </c>
      <c r="G700" s="248">
        <f>SUM(G701:G714)</f>
        <v>3391.71</v>
      </c>
      <c r="H700" s="248">
        <f>SUM(H701:H714)</f>
        <v>3745.87</v>
      </c>
      <c r="I700" s="251"/>
    </row>
    <row r="701" ht="17.1" customHeight="1" spans="1:9">
      <c r="A701" s="246">
        <v>2100201</v>
      </c>
      <c r="B701" s="96" t="s">
        <v>1</v>
      </c>
      <c r="C701" s="96" t="s">
        <v>1</v>
      </c>
      <c r="D701" s="96" t="s">
        <v>113</v>
      </c>
      <c r="E701" s="99" t="s">
        <v>631</v>
      </c>
      <c r="F701" s="248">
        <v>0</v>
      </c>
      <c r="G701" s="247">
        <v>1671.25</v>
      </c>
      <c r="H701" s="247">
        <f t="shared" ref="H701:H714" si="52">F701+G701</f>
        <v>1671.25</v>
      </c>
      <c r="I701" s="249"/>
    </row>
    <row r="702" ht="17.1" customHeight="1" spans="1:9">
      <c r="A702" s="246">
        <v>2100202</v>
      </c>
      <c r="B702" s="96" t="s">
        <v>1</v>
      </c>
      <c r="C702" s="96" t="s">
        <v>1</v>
      </c>
      <c r="D702" s="96" t="s">
        <v>116</v>
      </c>
      <c r="E702" s="99" t="s">
        <v>632</v>
      </c>
      <c r="F702" s="248">
        <v>38.16</v>
      </c>
      <c r="G702" s="247">
        <v>1618.2</v>
      </c>
      <c r="H702" s="247">
        <f t="shared" si="52"/>
        <v>1656.36</v>
      </c>
      <c r="I702" s="249"/>
    </row>
    <row r="703" ht="17.1" customHeight="1" spans="1:9">
      <c r="A703" s="246">
        <v>2100203</v>
      </c>
      <c r="B703" s="96" t="s">
        <v>1</v>
      </c>
      <c r="C703" s="96" t="s">
        <v>1</v>
      </c>
      <c r="D703" s="96" t="s">
        <v>118</v>
      </c>
      <c r="E703" s="99" t="s">
        <v>633</v>
      </c>
      <c r="F703" s="248">
        <v>0</v>
      </c>
      <c r="G703" s="247"/>
      <c r="H703" s="247">
        <f t="shared" si="52"/>
        <v>0</v>
      </c>
      <c r="I703" s="249"/>
    </row>
    <row r="704" ht="17.1" customHeight="1" spans="1:9">
      <c r="A704" s="246">
        <v>2100204</v>
      </c>
      <c r="B704" s="96" t="s">
        <v>1</v>
      </c>
      <c r="C704" s="96" t="s">
        <v>1</v>
      </c>
      <c r="D704" s="96" t="s">
        <v>120</v>
      </c>
      <c r="E704" s="99" t="s">
        <v>634</v>
      </c>
      <c r="F704" s="248">
        <v>0</v>
      </c>
      <c r="G704" s="247"/>
      <c r="H704" s="247">
        <f t="shared" si="52"/>
        <v>0</v>
      </c>
      <c r="I704" s="249"/>
    </row>
    <row r="705" ht="17.1" customHeight="1" spans="1:9">
      <c r="A705" s="246">
        <v>2100205</v>
      </c>
      <c r="B705" s="96" t="s">
        <v>1</v>
      </c>
      <c r="C705" s="96" t="s">
        <v>1</v>
      </c>
      <c r="D705" s="96" t="s">
        <v>122</v>
      </c>
      <c r="E705" s="99" t="s">
        <v>635</v>
      </c>
      <c r="F705" s="248">
        <v>0</v>
      </c>
      <c r="G705" s="247"/>
      <c r="H705" s="247">
        <f t="shared" si="52"/>
        <v>0</v>
      </c>
      <c r="I705" s="249"/>
    </row>
    <row r="706" ht="17.1" customHeight="1" spans="1:9">
      <c r="A706" s="246">
        <v>2100206</v>
      </c>
      <c r="B706" s="96" t="s">
        <v>1</v>
      </c>
      <c r="C706" s="96" t="s">
        <v>1</v>
      </c>
      <c r="D706" s="96" t="s">
        <v>124</v>
      </c>
      <c r="E706" s="99" t="s">
        <v>636</v>
      </c>
      <c r="F706" s="248">
        <v>0</v>
      </c>
      <c r="G706" s="247"/>
      <c r="H706" s="247">
        <f t="shared" si="52"/>
        <v>0</v>
      </c>
      <c r="I706" s="249"/>
    </row>
    <row r="707" ht="17.1" customHeight="1" spans="1:9">
      <c r="A707" s="246">
        <v>2100207</v>
      </c>
      <c r="B707" s="96" t="s">
        <v>1</v>
      </c>
      <c r="C707" s="96" t="s">
        <v>1</v>
      </c>
      <c r="D707" s="96" t="s">
        <v>126</v>
      </c>
      <c r="E707" s="99" t="s">
        <v>637</v>
      </c>
      <c r="F707" s="248">
        <v>0</v>
      </c>
      <c r="G707" s="247"/>
      <c r="H707" s="247">
        <f t="shared" si="52"/>
        <v>0</v>
      </c>
      <c r="I707" s="249"/>
    </row>
    <row r="708" ht="17.1" customHeight="1" spans="1:9">
      <c r="A708" s="246">
        <v>2100208</v>
      </c>
      <c r="B708" s="96" t="s">
        <v>1</v>
      </c>
      <c r="C708" s="96" t="s">
        <v>1</v>
      </c>
      <c r="D708" s="96" t="s">
        <v>128</v>
      </c>
      <c r="E708" s="99" t="s">
        <v>638</v>
      </c>
      <c r="F708" s="248">
        <v>0</v>
      </c>
      <c r="G708" s="247"/>
      <c r="H708" s="247">
        <f t="shared" si="52"/>
        <v>0</v>
      </c>
      <c r="I708" s="249"/>
    </row>
    <row r="709" ht="17.1" customHeight="1" spans="1:9">
      <c r="A709" s="246">
        <v>2100209</v>
      </c>
      <c r="B709" s="96" t="s">
        <v>1</v>
      </c>
      <c r="C709" s="96" t="s">
        <v>1</v>
      </c>
      <c r="D709" s="96" t="s">
        <v>130</v>
      </c>
      <c r="E709" s="99" t="s">
        <v>639</v>
      </c>
      <c r="F709" s="248">
        <v>0</v>
      </c>
      <c r="G709" s="247"/>
      <c r="H709" s="247">
        <f t="shared" si="52"/>
        <v>0</v>
      </c>
      <c r="I709" s="249"/>
    </row>
    <row r="710" ht="17.1" customHeight="1" spans="1:9">
      <c r="A710" s="246">
        <v>2100210</v>
      </c>
      <c r="B710" s="96" t="s">
        <v>1</v>
      </c>
      <c r="C710" s="96" t="s">
        <v>1</v>
      </c>
      <c r="D710" s="96" t="s">
        <v>169</v>
      </c>
      <c r="E710" s="99" t="s">
        <v>640</v>
      </c>
      <c r="F710" s="248">
        <v>0</v>
      </c>
      <c r="G710" s="247"/>
      <c r="H710" s="247">
        <f t="shared" si="52"/>
        <v>0</v>
      </c>
      <c r="I710" s="249"/>
    </row>
    <row r="711" ht="17.1" customHeight="1" spans="1:9">
      <c r="A711" s="246">
        <v>2100211</v>
      </c>
      <c r="B711" s="96" t="s">
        <v>1</v>
      </c>
      <c r="C711" s="96" t="s">
        <v>1</v>
      </c>
      <c r="D711" s="96" t="s">
        <v>181</v>
      </c>
      <c r="E711" s="99" t="s">
        <v>641</v>
      </c>
      <c r="F711" s="248">
        <v>0</v>
      </c>
      <c r="G711" s="247"/>
      <c r="H711" s="247">
        <f t="shared" si="52"/>
        <v>0</v>
      </c>
      <c r="I711" s="249"/>
    </row>
    <row r="712" ht="17.1" customHeight="1" spans="1:9">
      <c r="A712" s="246">
        <v>2100212</v>
      </c>
      <c r="B712" s="96" t="s">
        <v>1</v>
      </c>
      <c r="C712" s="96" t="s">
        <v>1</v>
      </c>
      <c r="D712" s="96" t="s">
        <v>183</v>
      </c>
      <c r="E712" s="99" t="s">
        <v>642</v>
      </c>
      <c r="F712" s="248">
        <v>0</v>
      </c>
      <c r="G712" s="247"/>
      <c r="H712" s="247">
        <f t="shared" si="52"/>
        <v>0</v>
      </c>
      <c r="I712" s="249"/>
    </row>
    <row r="713" ht="17.1" customHeight="1" spans="1:9">
      <c r="A713" s="246">
        <v>2100213</v>
      </c>
      <c r="B713" s="96" t="s">
        <v>1</v>
      </c>
      <c r="C713" s="96" t="s">
        <v>1</v>
      </c>
      <c r="D713" s="96" t="s">
        <v>191</v>
      </c>
      <c r="E713" s="99" t="s">
        <v>643</v>
      </c>
      <c r="F713" s="248">
        <v>0</v>
      </c>
      <c r="G713" s="247"/>
      <c r="H713" s="247">
        <f t="shared" si="52"/>
        <v>0</v>
      </c>
      <c r="I713" s="249"/>
    </row>
    <row r="714" ht="17.1" customHeight="1" spans="1:9">
      <c r="A714" s="246">
        <v>2100299</v>
      </c>
      <c r="B714" s="96" t="s">
        <v>1</v>
      </c>
      <c r="C714" s="96" t="s">
        <v>1</v>
      </c>
      <c r="D714" s="96" t="s">
        <v>134</v>
      </c>
      <c r="E714" s="99" t="s">
        <v>644</v>
      </c>
      <c r="F714" s="248">
        <v>316</v>
      </c>
      <c r="G714" s="247">
        <v>102.26</v>
      </c>
      <c r="H714" s="247">
        <f t="shared" si="52"/>
        <v>418.26</v>
      </c>
      <c r="I714" s="249"/>
    </row>
    <row r="715" ht="17.1" customHeight="1" spans="1:9">
      <c r="A715" s="246">
        <v>21003</v>
      </c>
      <c r="B715" s="96" t="s">
        <v>626</v>
      </c>
      <c r="C715" s="96" t="s">
        <v>118</v>
      </c>
      <c r="D715" s="96" t="s">
        <v>1</v>
      </c>
      <c r="E715" s="99" t="s">
        <v>645</v>
      </c>
      <c r="F715" s="248">
        <f>SUM(F716:F718)</f>
        <v>3214.56</v>
      </c>
      <c r="G715" s="248">
        <f>SUM(G716:G718)</f>
        <v>379.3</v>
      </c>
      <c r="H715" s="248">
        <f>SUM(H716:H718)</f>
        <v>3593.86</v>
      </c>
      <c r="I715" s="251"/>
    </row>
    <row r="716" ht="17.1" customHeight="1" spans="1:9">
      <c r="A716" s="246">
        <v>2100301</v>
      </c>
      <c r="B716" s="96" t="s">
        <v>1</v>
      </c>
      <c r="C716" s="96" t="s">
        <v>1</v>
      </c>
      <c r="D716" s="96" t="s">
        <v>113</v>
      </c>
      <c r="E716" s="99" t="s">
        <v>646</v>
      </c>
      <c r="F716" s="248">
        <v>0</v>
      </c>
      <c r="G716" s="247"/>
      <c r="H716" s="247">
        <f>F716+G716</f>
        <v>0</v>
      </c>
      <c r="I716" s="249"/>
    </row>
    <row r="717" ht="17.1" customHeight="1" spans="1:9">
      <c r="A717" s="246">
        <v>2100302</v>
      </c>
      <c r="B717" s="96" t="s">
        <v>1</v>
      </c>
      <c r="C717" s="96" t="s">
        <v>1</v>
      </c>
      <c r="D717" s="96" t="s">
        <v>116</v>
      </c>
      <c r="E717" s="99" t="s">
        <v>647</v>
      </c>
      <c r="F717" s="248">
        <v>2349.58</v>
      </c>
      <c r="G717" s="247">
        <v>138.3</v>
      </c>
      <c r="H717" s="247">
        <f>F717+G717</f>
        <v>2487.88</v>
      </c>
      <c r="I717" s="249"/>
    </row>
    <row r="718" ht="17.1" customHeight="1" spans="1:9">
      <c r="A718" s="246">
        <v>2100399</v>
      </c>
      <c r="B718" s="96" t="s">
        <v>1</v>
      </c>
      <c r="C718" s="96" t="s">
        <v>1</v>
      </c>
      <c r="D718" s="96" t="s">
        <v>134</v>
      </c>
      <c r="E718" s="99" t="s">
        <v>648</v>
      </c>
      <c r="F718" s="248">
        <v>864.98</v>
      </c>
      <c r="G718" s="247">
        <v>241</v>
      </c>
      <c r="H718" s="247">
        <f>F718+G718</f>
        <v>1105.98</v>
      </c>
      <c r="I718" s="249"/>
    </row>
    <row r="719" ht="17.1" customHeight="1" spans="1:9">
      <c r="A719" s="246">
        <v>21004</v>
      </c>
      <c r="B719" s="96" t="s">
        <v>626</v>
      </c>
      <c r="C719" s="96" t="s">
        <v>120</v>
      </c>
      <c r="D719" s="96" t="s">
        <v>1</v>
      </c>
      <c r="E719" s="99" t="s">
        <v>649</v>
      </c>
      <c r="F719" s="248">
        <f>SUM(F720:F730)</f>
        <v>3581.34</v>
      </c>
      <c r="G719" s="248">
        <f>SUM(G720:G730)</f>
        <v>753.95</v>
      </c>
      <c r="H719" s="248">
        <f>SUM(H720:H730)</f>
        <v>4335.29</v>
      </c>
      <c r="I719" s="251"/>
    </row>
    <row r="720" ht="17.1" customHeight="1" spans="1:9">
      <c r="A720" s="246">
        <v>2100401</v>
      </c>
      <c r="B720" s="96" t="s">
        <v>1</v>
      </c>
      <c r="C720" s="96" t="s">
        <v>1</v>
      </c>
      <c r="D720" s="96" t="s">
        <v>113</v>
      </c>
      <c r="E720" s="99" t="s">
        <v>650</v>
      </c>
      <c r="F720" s="248">
        <v>604.59</v>
      </c>
      <c r="G720" s="247">
        <v>0</v>
      </c>
      <c r="H720" s="247">
        <f>F720+G720</f>
        <v>604.59</v>
      </c>
      <c r="I720" s="249"/>
    </row>
    <row r="721" ht="17.1" customHeight="1" spans="1:9">
      <c r="A721" s="246">
        <v>2100402</v>
      </c>
      <c r="B721" s="96" t="s">
        <v>1</v>
      </c>
      <c r="C721" s="96" t="s">
        <v>1</v>
      </c>
      <c r="D721" s="96" t="s">
        <v>116</v>
      </c>
      <c r="E721" s="99" t="s">
        <v>651</v>
      </c>
      <c r="F721" s="248">
        <v>143.24</v>
      </c>
      <c r="G721" s="247">
        <v>0</v>
      </c>
      <c r="H721" s="247">
        <f t="shared" ref="H721:H730" si="53">F721+G721</f>
        <v>143.24</v>
      </c>
      <c r="I721" s="249"/>
    </row>
    <row r="722" ht="17.1" customHeight="1" spans="1:9">
      <c r="A722" s="246">
        <v>2100403</v>
      </c>
      <c r="B722" s="96" t="s">
        <v>1</v>
      </c>
      <c r="C722" s="96" t="s">
        <v>1</v>
      </c>
      <c r="D722" s="96" t="s">
        <v>118</v>
      </c>
      <c r="E722" s="99" t="s">
        <v>652</v>
      </c>
      <c r="F722" s="248">
        <v>820.63</v>
      </c>
      <c r="G722" s="247">
        <v>0</v>
      </c>
      <c r="H722" s="247">
        <f t="shared" si="53"/>
        <v>820.63</v>
      </c>
      <c r="I722" s="249"/>
    </row>
    <row r="723" ht="17.1" customHeight="1" spans="1:9">
      <c r="A723" s="246">
        <v>2100404</v>
      </c>
      <c r="B723" s="96" t="s">
        <v>1</v>
      </c>
      <c r="C723" s="96" t="s">
        <v>1</v>
      </c>
      <c r="D723" s="96" t="s">
        <v>120</v>
      </c>
      <c r="E723" s="99" t="s">
        <v>653</v>
      </c>
      <c r="F723" s="248">
        <v>0</v>
      </c>
      <c r="G723" s="247"/>
      <c r="H723" s="247">
        <f t="shared" si="53"/>
        <v>0</v>
      </c>
      <c r="I723" s="249"/>
    </row>
    <row r="724" ht="17.1" customHeight="1" spans="1:9">
      <c r="A724" s="246">
        <v>2100405</v>
      </c>
      <c r="B724" s="96" t="s">
        <v>1</v>
      </c>
      <c r="C724" s="96" t="s">
        <v>1</v>
      </c>
      <c r="D724" s="96" t="s">
        <v>122</v>
      </c>
      <c r="E724" s="99" t="s">
        <v>654</v>
      </c>
      <c r="F724" s="248">
        <v>0</v>
      </c>
      <c r="G724" s="247"/>
      <c r="H724" s="247">
        <f t="shared" si="53"/>
        <v>0</v>
      </c>
      <c r="I724" s="249"/>
    </row>
    <row r="725" ht="17.1" customHeight="1" spans="1:9">
      <c r="A725" s="246">
        <v>2100406</v>
      </c>
      <c r="B725" s="96" t="s">
        <v>1</v>
      </c>
      <c r="C725" s="96" t="s">
        <v>1</v>
      </c>
      <c r="D725" s="96" t="s">
        <v>124</v>
      </c>
      <c r="E725" s="99" t="s">
        <v>655</v>
      </c>
      <c r="F725" s="248">
        <v>0</v>
      </c>
      <c r="G725" s="247"/>
      <c r="H725" s="247">
        <f t="shared" si="53"/>
        <v>0</v>
      </c>
      <c r="I725" s="249"/>
    </row>
    <row r="726" ht="17.1" customHeight="1" spans="1:9">
      <c r="A726" s="246">
        <v>2100407</v>
      </c>
      <c r="B726" s="96" t="s">
        <v>1</v>
      </c>
      <c r="C726" s="96" t="s">
        <v>1</v>
      </c>
      <c r="D726" s="96" t="s">
        <v>126</v>
      </c>
      <c r="E726" s="99" t="s">
        <v>656</v>
      </c>
      <c r="F726" s="248">
        <v>0</v>
      </c>
      <c r="G726" s="247"/>
      <c r="H726" s="247">
        <f t="shared" si="53"/>
        <v>0</v>
      </c>
      <c r="I726" s="249"/>
    </row>
    <row r="727" ht="17.1" customHeight="1" spans="1:9">
      <c r="A727" s="246">
        <v>2100408</v>
      </c>
      <c r="B727" s="96" t="s">
        <v>1</v>
      </c>
      <c r="C727" s="96" t="s">
        <v>1</v>
      </c>
      <c r="D727" s="96" t="s">
        <v>128</v>
      </c>
      <c r="E727" s="99" t="s">
        <v>657</v>
      </c>
      <c r="F727" s="248">
        <v>1840.26</v>
      </c>
      <c r="G727" s="247">
        <v>664.8</v>
      </c>
      <c r="H727" s="247">
        <f t="shared" si="53"/>
        <v>2505.06</v>
      </c>
      <c r="I727" s="249"/>
    </row>
    <row r="728" ht="17.1" customHeight="1" spans="1:9">
      <c r="A728" s="246">
        <v>2100409</v>
      </c>
      <c r="B728" s="96" t="s">
        <v>1</v>
      </c>
      <c r="C728" s="96" t="s">
        <v>1</v>
      </c>
      <c r="D728" s="96" t="s">
        <v>130</v>
      </c>
      <c r="E728" s="99" t="s">
        <v>658</v>
      </c>
      <c r="F728" s="248">
        <v>140.34</v>
      </c>
      <c r="G728" s="247">
        <v>89.15</v>
      </c>
      <c r="H728" s="247">
        <f t="shared" si="53"/>
        <v>229.49</v>
      </c>
      <c r="I728" s="249"/>
    </row>
    <row r="729" ht="17.1" customHeight="1" spans="1:9">
      <c r="A729" s="246">
        <v>2100410</v>
      </c>
      <c r="B729" s="96" t="s">
        <v>1</v>
      </c>
      <c r="C729" s="96" t="s">
        <v>1</v>
      </c>
      <c r="D729" s="96" t="s">
        <v>169</v>
      </c>
      <c r="E729" s="99" t="s">
        <v>659</v>
      </c>
      <c r="F729" s="248">
        <v>29.26</v>
      </c>
      <c r="G729" s="247">
        <v>0</v>
      </c>
      <c r="H729" s="247">
        <f t="shared" si="53"/>
        <v>29.26</v>
      </c>
      <c r="I729" s="249"/>
    </row>
    <row r="730" ht="17.1" customHeight="1" spans="1:9">
      <c r="A730" s="246">
        <v>2100499</v>
      </c>
      <c r="B730" s="96" t="s">
        <v>1</v>
      </c>
      <c r="C730" s="96" t="s">
        <v>1</v>
      </c>
      <c r="D730" s="96" t="s">
        <v>134</v>
      </c>
      <c r="E730" s="99" t="s">
        <v>660</v>
      </c>
      <c r="F730" s="248">
        <v>3.02</v>
      </c>
      <c r="G730" s="247">
        <v>0</v>
      </c>
      <c r="H730" s="247">
        <f t="shared" si="53"/>
        <v>3.02</v>
      </c>
      <c r="I730" s="249"/>
    </row>
    <row r="731" s="233" customFormat="1" ht="17.1" customHeight="1" spans="1:9">
      <c r="A731" s="256">
        <v>21007</v>
      </c>
      <c r="B731" s="257" t="s">
        <v>626</v>
      </c>
      <c r="C731" s="257" t="s">
        <v>126</v>
      </c>
      <c r="D731" s="257" t="s">
        <v>1</v>
      </c>
      <c r="E731" s="258" t="s">
        <v>661</v>
      </c>
      <c r="F731" s="259">
        <f>SUM(F732:F734)</f>
        <v>1142.08</v>
      </c>
      <c r="G731" s="259">
        <f>SUM(G732:G734)</f>
        <v>290.8</v>
      </c>
      <c r="H731" s="259">
        <f>SUM(H732:H734)</f>
        <v>1432.88</v>
      </c>
      <c r="I731" s="261"/>
    </row>
    <row r="732" ht="17.1" customHeight="1" spans="1:9">
      <c r="A732" s="246">
        <v>2100716</v>
      </c>
      <c r="B732" s="96" t="s">
        <v>1</v>
      </c>
      <c r="C732" s="96" t="s">
        <v>1</v>
      </c>
      <c r="D732" s="96" t="s">
        <v>264</v>
      </c>
      <c r="E732" s="99" t="s">
        <v>662</v>
      </c>
      <c r="F732" s="248">
        <v>83.49</v>
      </c>
      <c r="G732" s="247">
        <v>0</v>
      </c>
      <c r="H732" s="247">
        <f>F732+G732</f>
        <v>83.49</v>
      </c>
      <c r="I732" s="249"/>
    </row>
    <row r="733" ht="17.1" customHeight="1" spans="1:9">
      <c r="A733" s="246">
        <v>2100717</v>
      </c>
      <c r="B733" s="96" t="s">
        <v>1</v>
      </c>
      <c r="C733" s="96" t="s">
        <v>1</v>
      </c>
      <c r="D733" s="96" t="s">
        <v>663</v>
      </c>
      <c r="E733" s="99" t="s">
        <v>664</v>
      </c>
      <c r="F733" s="248">
        <v>1036.46</v>
      </c>
      <c r="G733" s="247">
        <v>290.8</v>
      </c>
      <c r="H733" s="247">
        <f>F733+G733</f>
        <v>1327.26</v>
      </c>
      <c r="I733" s="249"/>
    </row>
    <row r="734" ht="17.1" customHeight="1" spans="1:9">
      <c r="A734" s="246">
        <v>2100799</v>
      </c>
      <c r="B734" s="96" t="s">
        <v>1</v>
      </c>
      <c r="C734" s="96" t="s">
        <v>1</v>
      </c>
      <c r="D734" s="96" t="s">
        <v>134</v>
      </c>
      <c r="E734" s="99" t="s">
        <v>665</v>
      </c>
      <c r="F734" s="248">
        <v>22.13</v>
      </c>
      <c r="G734" s="247">
        <v>0</v>
      </c>
      <c r="H734" s="247">
        <f>F734+G734</f>
        <v>22.13</v>
      </c>
      <c r="I734" s="249"/>
    </row>
    <row r="735" ht="17.1" customHeight="1" spans="1:9">
      <c r="A735" s="246">
        <v>21011</v>
      </c>
      <c r="B735" s="96" t="s">
        <v>626</v>
      </c>
      <c r="C735" s="96" t="s">
        <v>181</v>
      </c>
      <c r="D735" s="96" t="s">
        <v>1</v>
      </c>
      <c r="E735" s="99" t="s">
        <v>666</v>
      </c>
      <c r="F735" s="248">
        <f>SUM(F736:F739)</f>
        <v>3458.6</v>
      </c>
      <c r="G735" s="248">
        <f>SUM(G736:G739)</f>
        <v>4.9899999999999</v>
      </c>
      <c r="H735" s="248">
        <f>SUM(H736:H739)</f>
        <v>3463.59</v>
      </c>
      <c r="I735" s="251"/>
    </row>
    <row r="736" ht="17.1" customHeight="1" spans="1:9">
      <c r="A736" s="246">
        <v>2101101</v>
      </c>
      <c r="B736" s="96" t="s">
        <v>1</v>
      </c>
      <c r="C736" s="96" t="s">
        <v>1</v>
      </c>
      <c r="D736" s="96" t="s">
        <v>113</v>
      </c>
      <c r="E736" s="99" t="s">
        <v>667</v>
      </c>
      <c r="F736" s="248">
        <v>740.45</v>
      </c>
      <c r="G736" s="247">
        <v>0</v>
      </c>
      <c r="H736" s="247">
        <f>F736+G736</f>
        <v>740.45</v>
      </c>
      <c r="I736" s="249"/>
    </row>
    <row r="737" ht="17.1" customHeight="1" spans="1:9">
      <c r="A737" s="246">
        <v>2101102</v>
      </c>
      <c r="B737" s="96" t="s">
        <v>1</v>
      </c>
      <c r="C737" s="96" t="s">
        <v>1</v>
      </c>
      <c r="D737" s="96" t="s">
        <v>116</v>
      </c>
      <c r="E737" s="99" t="s">
        <v>668</v>
      </c>
      <c r="F737" s="248">
        <v>2198.86</v>
      </c>
      <c r="G737" s="247">
        <v>-1.30000000000018</v>
      </c>
      <c r="H737" s="247">
        <f>F737+G737</f>
        <v>2197.56</v>
      </c>
      <c r="I737" s="249"/>
    </row>
    <row r="738" ht="17.1" customHeight="1" spans="1:9">
      <c r="A738" s="246">
        <v>2101103</v>
      </c>
      <c r="B738" s="96" t="s">
        <v>1</v>
      </c>
      <c r="C738" s="96" t="s">
        <v>1</v>
      </c>
      <c r="D738" s="96" t="s">
        <v>118</v>
      </c>
      <c r="E738" s="99" t="s">
        <v>669</v>
      </c>
      <c r="F738" s="248">
        <v>519.29</v>
      </c>
      <c r="G738" s="247">
        <v>6.29000000000008</v>
      </c>
      <c r="H738" s="247">
        <f>F738+G738</f>
        <v>525.58</v>
      </c>
      <c r="I738" s="249"/>
    </row>
    <row r="739" ht="17.1" customHeight="1" spans="1:9">
      <c r="A739" s="246">
        <v>2101199</v>
      </c>
      <c r="B739" s="96" t="s">
        <v>1</v>
      </c>
      <c r="C739" s="96" t="s">
        <v>1</v>
      </c>
      <c r="D739" s="96" t="s">
        <v>134</v>
      </c>
      <c r="E739" s="99" t="s">
        <v>670</v>
      </c>
      <c r="F739" s="248">
        <v>0</v>
      </c>
      <c r="G739" s="247"/>
      <c r="H739" s="247">
        <f>F739+G739</f>
        <v>0</v>
      </c>
      <c r="I739" s="249"/>
    </row>
    <row r="740" ht="17.1" customHeight="1" spans="1:9">
      <c r="A740" s="246">
        <v>21012</v>
      </c>
      <c r="B740" s="96" t="s">
        <v>626</v>
      </c>
      <c r="C740" s="96" t="s">
        <v>183</v>
      </c>
      <c r="D740" s="96" t="s">
        <v>1</v>
      </c>
      <c r="E740" s="99" t="s">
        <v>671</v>
      </c>
      <c r="F740" s="248">
        <f>SUM(F741:F743)</f>
        <v>633.86</v>
      </c>
      <c r="G740" s="248">
        <f>SUM(G741:G743)</f>
        <v>0</v>
      </c>
      <c r="H740" s="248">
        <f>SUM(H741:H743)</f>
        <v>633.86</v>
      </c>
      <c r="I740" s="251"/>
    </row>
    <row r="741" ht="17.1" customHeight="1" spans="1:9">
      <c r="A741" s="246">
        <v>2101201</v>
      </c>
      <c r="B741" s="96" t="s">
        <v>1</v>
      </c>
      <c r="C741" s="96" t="s">
        <v>1</v>
      </c>
      <c r="D741" s="96" t="s">
        <v>113</v>
      </c>
      <c r="E741" s="99" t="s">
        <v>672</v>
      </c>
      <c r="F741" s="248">
        <v>0</v>
      </c>
      <c r="G741" s="247"/>
      <c r="H741" s="247">
        <f>F741+G741</f>
        <v>0</v>
      </c>
      <c r="I741" s="249"/>
    </row>
    <row r="742" ht="17.1" customHeight="1" spans="1:9">
      <c r="A742" s="246">
        <v>2101202</v>
      </c>
      <c r="B742" s="96" t="s">
        <v>1</v>
      </c>
      <c r="C742" s="96" t="s">
        <v>1</v>
      </c>
      <c r="D742" s="96" t="s">
        <v>116</v>
      </c>
      <c r="E742" s="99" t="s">
        <v>673</v>
      </c>
      <c r="F742" s="248">
        <v>633.86</v>
      </c>
      <c r="G742" s="247">
        <v>0</v>
      </c>
      <c r="H742" s="247">
        <f>F742+G742</f>
        <v>633.86</v>
      </c>
      <c r="I742" s="249"/>
    </row>
    <row r="743" ht="17.1" customHeight="1" spans="1:9">
      <c r="A743" s="246">
        <v>2101299</v>
      </c>
      <c r="B743" s="96" t="s">
        <v>1</v>
      </c>
      <c r="C743" s="96" t="s">
        <v>1</v>
      </c>
      <c r="D743" s="96" t="s">
        <v>134</v>
      </c>
      <c r="E743" s="99" t="s">
        <v>674</v>
      </c>
      <c r="F743" s="248">
        <v>0</v>
      </c>
      <c r="G743" s="247"/>
      <c r="H743" s="247">
        <f>F743+G743</f>
        <v>0</v>
      </c>
      <c r="I743" s="249"/>
    </row>
    <row r="744" ht="17.1" customHeight="1" spans="1:9">
      <c r="A744" s="246">
        <v>21013</v>
      </c>
      <c r="B744" s="96" t="s">
        <v>626</v>
      </c>
      <c r="C744" s="96" t="s">
        <v>191</v>
      </c>
      <c r="D744" s="96" t="s">
        <v>1</v>
      </c>
      <c r="E744" s="99" t="s">
        <v>675</v>
      </c>
      <c r="F744" s="248">
        <f>SUM(F745:F747)</f>
        <v>120</v>
      </c>
      <c r="G744" s="248">
        <f>SUM(G745:G747)</f>
        <v>0</v>
      </c>
      <c r="H744" s="248">
        <f>SUM(H745:H747)</f>
        <v>120</v>
      </c>
      <c r="I744" s="251"/>
    </row>
    <row r="745" ht="17.1" customHeight="1" spans="1:9">
      <c r="A745" s="246">
        <v>2101301</v>
      </c>
      <c r="B745" s="96" t="s">
        <v>1</v>
      </c>
      <c r="C745" s="96" t="s">
        <v>1</v>
      </c>
      <c r="D745" s="96" t="s">
        <v>113</v>
      </c>
      <c r="E745" s="99" t="s">
        <v>676</v>
      </c>
      <c r="F745" s="248">
        <v>120</v>
      </c>
      <c r="G745" s="247">
        <v>0</v>
      </c>
      <c r="H745" s="247">
        <f>F745+G745</f>
        <v>120</v>
      </c>
      <c r="I745" s="249"/>
    </row>
    <row r="746" ht="17.1" customHeight="1" spans="1:9">
      <c r="A746" s="246">
        <v>2101302</v>
      </c>
      <c r="B746" s="96" t="s">
        <v>1</v>
      </c>
      <c r="C746" s="96" t="s">
        <v>1</v>
      </c>
      <c r="D746" s="96" t="s">
        <v>116</v>
      </c>
      <c r="E746" s="99" t="s">
        <v>677</v>
      </c>
      <c r="F746" s="248">
        <v>0</v>
      </c>
      <c r="G746" s="247"/>
      <c r="H746" s="247">
        <f>F746+G746</f>
        <v>0</v>
      </c>
      <c r="I746" s="249"/>
    </row>
    <row r="747" ht="17.1" customHeight="1" spans="1:9">
      <c r="A747" s="246">
        <v>2101399</v>
      </c>
      <c r="B747" s="96" t="s">
        <v>1</v>
      </c>
      <c r="C747" s="96" t="s">
        <v>1</v>
      </c>
      <c r="D747" s="96" t="s">
        <v>134</v>
      </c>
      <c r="E747" s="99" t="s">
        <v>678</v>
      </c>
      <c r="F747" s="248">
        <v>0</v>
      </c>
      <c r="G747" s="247"/>
      <c r="H747" s="247">
        <f>F747+G747</f>
        <v>0</v>
      </c>
      <c r="I747" s="249"/>
    </row>
    <row r="748" ht="17.1" customHeight="1" spans="1:9">
      <c r="A748" s="246">
        <v>21014</v>
      </c>
      <c r="B748" s="96" t="s">
        <v>626</v>
      </c>
      <c r="C748" s="96" t="s">
        <v>199</v>
      </c>
      <c r="D748" s="96" t="s">
        <v>1</v>
      </c>
      <c r="E748" s="99" t="s">
        <v>679</v>
      </c>
      <c r="F748" s="248">
        <f>SUM(F749:F750)</f>
        <v>133.45</v>
      </c>
      <c r="G748" s="248">
        <f>SUM(G749:G750)</f>
        <v>9.39</v>
      </c>
      <c r="H748" s="248">
        <f>SUM(H749:H750)</f>
        <v>142.84</v>
      </c>
      <c r="I748" s="251"/>
    </row>
    <row r="749" ht="17.1" customHeight="1" spans="1:9">
      <c r="A749" s="246">
        <v>2101401</v>
      </c>
      <c r="B749" s="96" t="s">
        <v>1</v>
      </c>
      <c r="C749" s="96" t="s">
        <v>1</v>
      </c>
      <c r="D749" s="96" t="s">
        <v>113</v>
      </c>
      <c r="E749" s="99" t="s">
        <v>680</v>
      </c>
      <c r="F749" s="248">
        <v>121.39</v>
      </c>
      <c r="G749" s="247">
        <v>9.39</v>
      </c>
      <c r="H749" s="247">
        <f>F749+G749</f>
        <v>130.78</v>
      </c>
      <c r="I749" s="249"/>
    </row>
    <row r="750" ht="17.1" customHeight="1" spans="1:9">
      <c r="A750" s="246">
        <v>2101499</v>
      </c>
      <c r="B750" s="96" t="s">
        <v>1</v>
      </c>
      <c r="C750" s="96" t="s">
        <v>1</v>
      </c>
      <c r="D750" s="96" t="s">
        <v>134</v>
      </c>
      <c r="E750" s="99" t="s">
        <v>681</v>
      </c>
      <c r="F750" s="248">
        <v>12.06</v>
      </c>
      <c r="G750" s="247">
        <v>0</v>
      </c>
      <c r="H750" s="247">
        <f>F750+G750</f>
        <v>12.06</v>
      </c>
      <c r="I750" s="249"/>
    </row>
    <row r="751" ht="17.1" customHeight="1" spans="1:9">
      <c r="A751" s="246">
        <v>21015</v>
      </c>
      <c r="B751" s="96" t="s">
        <v>626</v>
      </c>
      <c r="C751" s="96" t="s">
        <v>262</v>
      </c>
      <c r="D751" s="96" t="s">
        <v>1</v>
      </c>
      <c r="E751" s="99" t="s">
        <v>682</v>
      </c>
      <c r="F751" s="248">
        <f>SUM(F752:F759)</f>
        <v>908.13</v>
      </c>
      <c r="G751" s="248">
        <f>SUM(G752:G759)</f>
        <v>-474.2</v>
      </c>
      <c r="H751" s="248">
        <f>SUM(H752:H759)</f>
        <v>433.93</v>
      </c>
      <c r="I751" s="251"/>
    </row>
    <row r="752" ht="17.1" customHeight="1" spans="1:9">
      <c r="A752" s="246">
        <v>2101501</v>
      </c>
      <c r="B752" s="96" t="s">
        <v>1</v>
      </c>
      <c r="C752" s="96" t="s">
        <v>1</v>
      </c>
      <c r="D752" s="96" t="s">
        <v>113</v>
      </c>
      <c r="E752" s="99" t="s">
        <v>115</v>
      </c>
      <c r="F752" s="248">
        <v>64.93</v>
      </c>
      <c r="G752" s="247">
        <v>0</v>
      </c>
      <c r="H752" s="247">
        <f t="shared" ref="H752:H759" si="54">F752+G752</f>
        <v>64.93</v>
      </c>
      <c r="I752" s="249"/>
    </row>
    <row r="753" ht="17.1" customHeight="1" spans="1:9">
      <c r="A753" s="246">
        <v>2101502</v>
      </c>
      <c r="B753" s="96" t="s">
        <v>1</v>
      </c>
      <c r="C753" s="96" t="s">
        <v>1</v>
      </c>
      <c r="D753" s="96" t="s">
        <v>116</v>
      </c>
      <c r="E753" s="99" t="s">
        <v>117</v>
      </c>
      <c r="F753" s="248">
        <v>18.8</v>
      </c>
      <c r="G753" s="247">
        <v>0</v>
      </c>
      <c r="H753" s="247">
        <f t="shared" si="54"/>
        <v>18.8</v>
      </c>
      <c r="I753" s="249"/>
    </row>
    <row r="754" ht="17.1" customHeight="1" spans="1:9">
      <c r="A754" s="246">
        <v>2101503</v>
      </c>
      <c r="B754" s="96" t="s">
        <v>1</v>
      </c>
      <c r="C754" s="96" t="s">
        <v>1</v>
      </c>
      <c r="D754" s="96" t="s">
        <v>118</v>
      </c>
      <c r="E754" s="99" t="s">
        <v>119</v>
      </c>
      <c r="F754" s="248">
        <v>0</v>
      </c>
      <c r="G754" s="247"/>
      <c r="H754" s="247">
        <f t="shared" si="54"/>
        <v>0</v>
      </c>
      <c r="I754" s="249"/>
    </row>
    <row r="755" ht="17.1" customHeight="1" spans="1:9">
      <c r="A755" s="246">
        <v>2101504</v>
      </c>
      <c r="B755" s="96" t="s">
        <v>1</v>
      </c>
      <c r="C755" s="96" t="s">
        <v>1</v>
      </c>
      <c r="D755" s="96" t="s">
        <v>120</v>
      </c>
      <c r="E755" s="99" t="s">
        <v>165</v>
      </c>
      <c r="F755" s="248">
        <v>0</v>
      </c>
      <c r="G755" s="247"/>
      <c r="H755" s="247">
        <f t="shared" si="54"/>
        <v>0</v>
      </c>
      <c r="I755" s="249"/>
    </row>
    <row r="756" ht="17.1" customHeight="1" spans="1:9">
      <c r="A756" s="246">
        <v>2101505</v>
      </c>
      <c r="B756" s="96" t="s">
        <v>1</v>
      </c>
      <c r="C756" s="96" t="s">
        <v>1</v>
      </c>
      <c r="D756" s="96" t="s">
        <v>122</v>
      </c>
      <c r="E756" s="99" t="s">
        <v>683</v>
      </c>
      <c r="F756" s="248">
        <v>0</v>
      </c>
      <c r="G756" s="247"/>
      <c r="H756" s="247">
        <f t="shared" si="54"/>
        <v>0</v>
      </c>
      <c r="I756" s="249"/>
    </row>
    <row r="757" ht="17.1" customHeight="1" spans="1:9">
      <c r="A757" s="246">
        <v>2101506</v>
      </c>
      <c r="B757" s="96" t="s">
        <v>1</v>
      </c>
      <c r="C757" s="96" t="s">
        <v>1</v>
      </c>
      <c r="D757" s="96" t="s">
        <v>124</v>
      </c>
      <c r="E757" s="99" t="s">
        <v>684</v>
      </c>
      <c r="F757" s="248">
        <v>0</v>
      </c>
      <c r="G757" s="247"/>
      <c r="H757" s="247">
        <f t="shared" si="54"/>
        <v>0</v>
      </c>
      <c r="I757" s="249"/>
    </row>
    <row r="758" ht="17.1" customHeight="1" spans="1:9">
      <c r="A758" s="246">
        <v>2101550</v>
      </c>
      <c r="B758" s="96" t="s">
        <v>1</v>
      </c>
      <c r="C758" s="96" t="s">
        <v>1</v>
      </c>
      <c r="D758" s="96" t="s">
        <v>132</v>
      </c>
      <c r="E758" s="99" t="s">
        <v>133</v>
      </c>
      <c r="F758" s="248">
        <v>234.38</v>
      </c>
      <c r="G758" s="247">
        <v>0</v>
      </c>
      <c r="H758" s="247">
        <f t="shared" si="54"/>
        <v>234.38</v>
      </c>
      <c r="I758" s="249"/>
    </row>
    <row r="759" ht="17.1" customHeight="1" spans="1:9">
      <c r="A759" s="246">
        <v>2101599</v>
      </c>
      <c r="B759" s="96" t="s">
        <v>1</v>
      </c>
      <c r="C759" s="96" t="s">
        <v>1</v>
      </c>
      <c r="D759" s="96" t="s">
        <v>134</v>
      </c>
      <c r="E759" s="99" t="s">
        <v>685</v>
      </c>
      <c r="F759" s="248">
        <v>590.02</v>
      </c>
      <c r="G759" s="247">
        <v>-474.2</v>
      </c>
      <c r="H759" s="247">
        <f t="shared" si="54"/>
        <v>115.82</v>
      </c>
      <c r="I759" s="249"/>
    </row>
    <row r="760" ht="17.1" customHeight="1" spans="1:9">
      <c r="A760" s="246">
        <v>21016</v>
      </c>
      <c r="B760" s="96" t="s">
        <v>626</v>
      </c>
      <c r="C760" s="96" t="s">
        <v>264</v>
      </c>
      <c r="D760" s="96" t="s">
        <v>1</v>
      </c>
      <c r="E760" s="99" t="s">
        <v>686</v>
      </c>
      <c r="F760" s="248">
        <f>SUM(F761)</f>
        <v>0</v>
      </c>
      <c r="G760" s="248">
        <f>SUM(G761)</f>
        <v>0</v>
      </c>
      <c r="H760" s="248">
        <f>SUM(H761)</f>
        <v>0</v>
      </c>
      <c r="I760" s="251"/>
    </row>
    <row r="761" ht="17.1" customHeight="1" spans="1:9">
      <c r="A761" s="246">
        <v>2101601</v>
      </c>
      <c r="B761" s="96" t="s">
        <v>1</v>
      </c>
      <c r="C761" s="96" t="s">
        <v>1</v>
      </c>
      <c r="D761" s="96" t="s">
        <v>113</v>
      </c>
      <c r="E761" s="99" t="s">
        <v>686</v>
      </c>
      <c r="F761" s="248">
        <v>0</v>
      </c>
      <c r="G761" s="247"/>
      <c r="H761" s="247">
        <f>F761+G761</f>
        <v>0</v>
      </c>
      <c r="I761" s="249"/>
    </row>
    <row r="762" ht="17.1" customHeight="1" spans="1:9">
      <c r="A762" s="246">
        <v>21017</v>
      </c>
      <c r="B762" s="96" t="s">
        <v>626</v>
      </c>
      <c r="C762" s="96" t="s">
        <v>663</v>
      </c>
      <c r="D762" s="96" t="s">
        <v>1</v>
      </c>
      <c r="E762" s="99" t="s">
        <v>687</v>
      </c>
      <c r="F762" s="248">
        <f>SUM(F763:F767)</f>
        <v>24</v>
      </c>
      <c r="G762" s="248">
        <f>SUM(G763:G767)</f>
        <v>32</v>
      </c>
      <c r="H762" s="248">
        <f>SUM(H763:H767)</f>
        <v>56</v>
      </c>
      <c r="I762" s="251"/>
    </row>
    <row r="763" ht="17.1" customHeight="1" spans="1:9">
      <c r="A763" s="246">
        <v>2101701</v>
      </c>
      <c r="B763" s="96" t="s">
        <v>1</v>
      </c>
      <c r="C763" s="96" t="s">
        <v>1</v>
      </c>
      <c r="D763" s="96" t="s">
        <v>113</v>
      </c>
      <c r="E763" s="99" t="s">
        <v>115</v>
      </c>
      <c r="F763" s="248">
        <v>0</v>
      </c>
      <c r="G763" s="247"/>
      <c r="H763" s="247">
        <f>F763+G763</f>
        <v>0</v>
      </c>
      <c r="I763" s="249"/>
    </row>
    <row r="764" ht="17.1" customHeight="1" spans="1:9">
      <c r="A764" s="246">
        <v>2101702</v>
      </c>
      <c r="B764" s="96" t="s">
        <v>1</v>
      </c>
      <c r="C764" s="96" t="s">
        <v>1</v>
      </c>
      <c r="D764" s="96" t="s">
        <v>116</v>
      </c>
      <c r="E764" s="112" t="s">
        <v>117</v>
      </c>
      <c r="F764" s="248">
        <v>0</v>
      </c>
      <c r="G764" s="247"/>
      <c r="H764" s="247">
        <f>F764+G764</f>
        <v>0</v>
      </c>
      <c r="I764" s="249"/>
    </row>
    <row r="765" ht="17.1" customHeight="1" spans="1:9">
      <c r="A765" s="246">
        <v>2101703</v>
      </c>
      <c r="B765" s="260" t="s">
        <v>1</v>
      </c>
      <c r="C765" s="96" t="s">
        <v>1</v>
      </c>
      <c r="D765" s="96" t="s">
        <v>118</v>
      </c>
      <c r="E765" s="254" t="s">
        <v>119</v>
      </c>
      <c r="F765" s="248">
        <v>0</v>
      </c>
      <c r="G765" s="247"/>
      <c r="H765" s="247">
        <f>F765+G765</f>
        <v>0</v>
      </c>
      <c r="I765" s="249"/>
    </row>
    <row r="766" ht="17.1" customHeight="1" spans="1:9">
      <c r="A766" s="246">
        <v>2101704</v>
      </c>
      <c r="B766" s="260" t="s">
        <v>1</v>
      </c>
      <c r="C766" s="96" t="s">
        <v>1</v>
      </c>
      <c r="D766" s="96" t="s">
        <v>120</v>
      </c>
      <c r="E766" s="254" t="s">
        <v>688</v>
      </c>
      <c r="F766" s="248">
        <v>24</v>
      </c>
      <c r="G766" s="247">
        <v>32</v>
      </c>
      <c r="H766" s="247">
        <f>F766+G766</f>
        <v>56</v>
      </c>
      <c r="I766" s="249"/>
    </row>
    <row r="767" ht="17.1" customHeight="1" spans="1:9">
      <c r="A767" s="246">
        <v>2101799</v>
      </c>
      <c r="B767" s="260" t="s">
        <v>1</v>
      </c>
      <c r="C767" s="96" t="s">
        <v>1</v>
      </c>
      <c r="D767" s="96" t="s">
        <v>134</v>
      </c>
      <c r="E767" s="254" t="s">
        <v>689</v>
      </c>
      <c r="F767" s="248">
        <v>0</v>
      </c>
      <c r="G767" s="247"/>
      <c r="H767" s="247">
        <f>F767+G767</f>
        <v>0</v>
      </c>
      <c r="I767" s="249"/>
    </row>
    <row r="768" ht="17.1" customHeight="1" spans="1:9">
      <c r="A768" s="246">
        <v>21018</v>
      </c>
      <c r="B768" s="260" t="s">
        <v>626</v>
      </c>
      <c r="C768" s="96" t="s">
        <v>690</v>
      </c>
      <c r="D768" s="96" t="s">
        <v>1</v>
      </c>
      <c r="E768" s="254" t="s">
        <v>691</v>
      </c>
      <c r="F768" s="248">
        <f>SUM(F769:F772)</f>
        <v>0</v>
      </c>
      <c r="G768" s="248">
        <f>SUM(G769:G772)</f>
        <v>0</v>
      </c>
      <c r="H768" s="248">
        <f>SUM(H769:H772)</f>
        <v>0</v>
      </c>
      <c r="I768" s="251"/>
    </row>
    <row r="769" ht="17.1" customHeight="1" spans="1:9">
      <c r="A769" s="246">
        <v>2101801</v>
      </c>
      <c r="B769" s="260" t="s">
        <v>1</v>
      </c>
      <c r="C769" s="96" t="s">
        <v>1</v>
      </c>
      <c r="D769" s="96" t="s">
        <v>113</v>
      </c>
      <c r="E769" s="254" t="s">
        <v>115</v>
      </c>
      <c r="F769" s="248">
        <v>0</v>
      </c>
      <c r="G769" s="247"/>
      <c r="H769" s="247">
        <f>F769+G769</f>
        <v>0</v>
      </c>
      <c r="I769" s="249"/>
    </row>
    <row r="770" ht="17.1" customHeight="1" spans="1:9">
      <c r="A770" s="246">
        <v>2101802</v>
      </c>
      <c r="B770" s="96" t="s">
        <v>1</v>
      </c>
      <c r="C770" s="96" t="s">
        <v>1</v>
      </c>
      <c r="D770" s="96" t="s">
        <v>116</v>
      </c>
      <c r="E770" s="112" t="s">
        <v>117</v>
      </c>
      <c r="F770" s="248">
        <v>0</v>
      </c>
      <c r="G770" s="247"/>
      <c r="H770" s="247">
        <f>F770+G770</f>
        <v>0</v>
      </c>
      <c r="I770" s="249"/>
    </row>
    <row r="771" ht="17.1" customHeight="1" spans="1:9">
      <c r="A771" s="246">
        <v>2101803</v>
      </c>
      <c r="B771" s="260" t="s">
        <v>1</v>
      </c>
      <c r="C771" s="96" t="s">
        <v>1</v>
      </c>
      <c r="D771" s="96" t="s">
        <v>118</v>
      </c>
      <c r="E771" s="254" t="s">
        <v>119</v>
      </c>
      <c r="F771" s="248">
        <v>0</v>
      </c>
      <c r="G771" s="247"/>
      <c r="H771" s="247">
        <f>F771+G771</f>
        <v>0</v>
      </c>
      <c r="I771" s="249"/>
    </row>
    <row r="772" ht="17.1" customHeight="1" spans="1:9">
      <c r="A772" s="246">
        <v>2101899</v>
      </c>
      <c r="B772" s="260" t="s">
        <v>1</v>
      </c>
      <c r="C772" s="96" t="s">
        <v>1</v>
      </c>
      <c r="D772" s="96" t="s">
        <v>134</v>
      </c>
      <c r="E772" s="254" t="s">
        <v>692</v>
      </c>
      <c r="F772" s="248">
        <v>0</v>
      </c>
      <c r="G772" s="247"/>
      <c r="H772" s="247">
        <f>F772+G772</f>
        <v>0</v>
      </c>
      <c r="I772" s="249"/>
    </row>
    <row r="773" ht="17.1" customHeight="1" spans="1:9">
      <c r="A773" s="246">
        <v>21099</v>
      </c>
      <c r="B773" s="260" t="s">
        <v>626</v>
      </c>
      <c r="C773" s="96" t="s">
        <v>134</v>
      </c>
      <c r="D773" s="96" t="s">
        <v>1</v>
      </c>
      <c r="E773" s="254" t="s">
        <v>693</v>
      </c>
      <c r="F773" s="248">
        <f>SUM(F774)</f>
        <v>179.63</v>
      </c>
      <c r="G773" s="248">
        <f>SUM(G774)</f>
        <v>0</v>
      </c>
      <c r="H773" s="248">
        <f>SUM(H774)</f>
        <v>179.63</v>
      </c>
      <c r="I773" s="251"/>
    </row>
    <row r="774" ht="17.1" customHeight="1" spans="1:9">
      <c r="A774" s="246">
        <v>2109999</v>
      </c>
      <c r="B774" s="260" t="s">
        <v>1</v>
      </c>
      <c r="C774" s="96" t="s">
        <v>1</v>
      </c>
      <c r="D774" s="96" t="s">
        <v>134</v>
      </c>
      <c r="E774" s="254" t="s">
        <v>693</v>
      </c>
      <c r="F774" s="248">
        <v>179.63</v>
      </c>
      <c r="G774" s="247">
        <v>0</v>
      </c>
      <c r="H774" s="247">
        <f>F774+G774</f>
        <v>179.63</v>
      </c>
      <c r="I774" s="249"/>
    </row>
    <row r="775" ht="17.1" customHeight="1" spans="1:9">
      <c r="A775" s="246">
        <v>211</v>
      </c>
      <c r="B775" s="96" t="s">
        <v>694</v>
      </c>
      <c r="C775" s="96" t="s">
        <v>1</v>
      </c>
      <c r="D775" s="96" t="s">
        <v>1</v>
      </c>
      <c r="E775" s="99" t="s">
        <v>695</v>
      </c>
      <c r="F775" s="248">
        <f>F776+F786+F790+F799+F806+F813+F816+F819+F821+F823+F829+F831+F833+F844</f>
        <v>445.33</v>
      </c>
      <c r="G775" s="248">
        <f>G776+G786+G790+G799+G806+G813+G816+G819+G821+G823+G829+G831+G833+G844</f>
        <v>4039.26</v>
      </c>
      <c r="H775" s="248">
        <f>H776+H786+H790+H799+H806+H813+H816+H819+H821+H823+H829+H831+H833+H844</f>
        <v>4484.59</v>
      </c>
      <c r="I775" s="251"/>
    </row>
    <row r="776" ht="17.1" customHeight="1" spans="1:9">
      <c r="A776" s="246">
        <v>21101</v>
      </c>
      <c r="B776" s="96" t="s">
        <v>694</v>
      </c>
      <c r="C776" s="96" t="s">
        <v>113</v>
      </c>
      <c r="D776" s="96" t="s">
        <v>1</v>
      </c>
      <c r="E776" s="99" t="s">
        <v>696</v>
      </c>
      <c r="F776" s="248">
        <f>SUM(F777:F785)</f>
        <v>18.2</v>
      </c>
      <c r="G776" s="248">
        <f>SUM(G777:G785)</f>
        <v>0</v>
      </c>
      <c r="H776" s="248">
        <f>SUM(H777:H785)</f>
        <v>18.2</v>
      </c>
      <c r="I776" s="251"/>
    </row>
    <row r="777" ht="17.1" customHeight="1" spans="1:9">
      <c r="A777" s="246">
        <v>2110101</v>
      </c>
      <c r="B777" s="96" t="s">
        <v>1</v>
      </c>
      <c r="C777" s="96" t="s">
        <v>1</v>
      </c>
      <c r="D777" s="96" t="s">
        <v>113</v>
      </c>
      <c r="E777" s="99" t="s">
        <v>115</v>
      </c>
      <c r="F777" s="248">
        <v>0</v>
      </c>
      <c r="G777" s="247"/>
      <c r="H777" s="247">
        <f t="shared" ref="H777:H785" si="55">F777+G777</f>
        <v>0</v>
      </c>
      <c r="I777" s="249"/>
    </row>
    <row r="778" ht="17.1" customHeight="1" spans="1:9">
      <c r="A778" s="246">
        <v>2110102</v>
      </c>
      <c r="B778" s="96" t="s">
        <v>1</v>
      </c>
      <c r="C778" s="96" t="s">
        <v>1</v>
      </c>
      <c r="D778" s="96" t="s">
        <v>116</v>
      </c>
      <c r="E778" s="99" t="s">
        <v>117</v>
      </c>
      <c r="F778" s="248">
        <v>0</v>
      </c>
      <c r="G778" s="247"/>
      <c r="H778" s="247">
        <f t="shared" si="55"/>
        <v>0</v>
      </c>
      <c r="I778" s="249"/>
    </row>
    <row r="779" ht="17.1" customHeight="1" spans="1:9">
      <c r="A779" s="246">
        <v>2110103</v>
      </c>
      <c r="B779" s="96" t="s">
        <v>1</v>
      </c>
      <c r="C779" s="96" t="s">
        <v>1</v>
      </c>
      <c r="D779" s="96" t="s">
        <v>118</v>
      </c>
      <c r="E779" s="99" t="s">
        <v>119</v>
      </c>
      <c r="F779" s="248">
        <v>0</v>
      </c>
      <c r="G779" s="247"/>
      <c r="H779" s="247">
        <f t="shared" si="55"/>
        <v>0</v>
      </c>
      <c r="I779" s="249"/>
    </row>
    <row r="780" ht="17.1" customHeight="1" spans="1:9">
      <c r="A780" s="246">
        <v>2110104</v>
      </c>
      <c r="B780" s="96" t="s">
        <v>1</v>
      </c>
      <c r="C780" s="96" t="s">
        <v>1</v>
      </c>
      <c r="D780" s="96" t="s">
        <v>120</v>
      </c>
      <c r="E780" s="99" t="s">
        <v>697</v>
      </c>
      <c r="F780" s="248">
        <v>0</v>
      </c>
      <c r="G780" s="247"/>
      <c r="H780" s="247">
        <f t="shared" si="55"/>
        <v>0</v>
      </c>
      <c r="I780" s="249"/>
    </row>
    <row r="781" ht="17.1" customHeight="1" spans="1:9">
      <c r="A781" s="246">
        <v>2110105</v>
      </c>
      <c r="B781" s="96" t="s">
        <v>1</v>
      </c>
      <c r="C781" s="96" t="s">
        <v>1</v>
      </c>
      <c r="D781" s="96" t="s">
        <v>122</v>
      </c>
      <c r="E781" s="99" t="s">
        <v>698</v>
      </c>
      <c r="F781" s="248">
        <v>0</v>
      </c>
      <c r="G781" s="247"/>
      <c r="H781" s="247">
        <f t="shared" si="55"/>
        <v>0</v>
      </c>
      <c r="I781" s="249"/>
    </row>
    <row r="782" ht="17.1" customHeight="1" spans="1:9">
      <c r="A782" s="246">
        <v>2110106</v>
      </c>
      <c r="B782" s="96" t="s">
        <v>1</v>
      </c>
      <c r="C782" s="96" t="s">
        <v>1</v>
      </c>
      <c r="D782" s="96" t="s">
        <v>124</v>
      </c>
      <c r="E782" s="99" t="s">
        <v>699</v>
      </c>
      <c r="F782" s="248">
        <v>0</v>
      </c>
      <c r="G782" s="247"/>
      <c r="H782" s="247">
        <f t="shared" si="55"/>
        <v>0</v>
      </c>
      <c r="I782" s="249"/>
    </row>
    <row r="783" ht="17.1" customHeight="1" spans="1:9">
      <c r="A783" s="246">
        <v>2110107</v>
      </c>
      <c r="B783" s="96" t="s">
        <v>1</v>
      </c>
      <c r="C783" s="96" t="s">
        <v>1</v>
      </c>
      <c r="D783" s="96" t="s">
        <v>126</v>
      </c>
      <c r="E783" s="99" t="s">
        <v>700</v>
      </c>
      <c r="F783" s="248">
        <v>0</v>
      </c>
      <c r="G783" s="247"/>
      <c r="H783" s="247">
        <f t="shared" si="55"/>
        <v>0</v>
      </c>
      <c r="I783" s="249"/>
    </row>
    <row r="784" ht="17.1" customHeight="1" spans="1:9">
      <c r="A784" s="246">
        <v>2110108</v>
      </c>
      <c r="B784" s="96" t="s">
        <v>1</v>
      </c>
      <c r="C784" s="96" t="s">
        <v>1</v>
      </c>
      <c r="D784" s="96" t="s">
        <v>128</v>
      </c>
      <c r="E784" s="99" t="s">
        <v>701</v>
      </c>
      <c r="F784" s="248">
        <v>0</v>
      </c>
      <c r="G784" s="247"/>
      <c r="H784" s="247">
        <f t="shared" si="55"/>
        <v>0</v>
      </c>
      <c r="I784" s="249"/>
    </row>
    <row r="785" ht="17.1" customHeight="1" spans="1:9">
      <c r="A785" s="246">
        <v>2110199</v>
      </c>
      <c r="B785" s="96" t="s">
        <v>1</v>
      </c>
      <c r="C785" s="96" t="s">
        <v>1</v>
      </c>
      <c r="D785" s="96" t="s">
        <v>134</v>
      </c>
      <c r="E785" s="99" t="s">
        <v>702</v>
      </c>
      <c r="F785" s="248">
        <v>18.2</v>
      </c>
      <c r="G785" s="247">
        <v>0</v>
      </c>
      <c r="H785" s="247">
        <f t="shared" si="55"/>
        <v>18.2</v>
      </c>
      <c r="I785" s="249"/>
    </row>
    <row r="786" ht="17.1" customHeight="1" spans="1:9">
      <c r="A786" s="246">
        <v>21102</v>
      </c>
      <c r="B786" s="96" t="s">
        <v>694</v>
      </c>
      <c r="C786" s="96" t="s">
        <v>116</v>
      </c>
      <c r="D786" s="96" t="s">
        <v>1</v>
      </c>
      <c r="E786" s="99" t="s">
        <v>703</v>
      </c>
      <c r="F786" s="248">
        <f>SUM(F787:F789)</f>
        <v>0</v>
      </c>
      <c r="G786" s="248">
        <f>SUM(G787:G789)</f>
        <v>0</v>
      </c>
      <c r="H786" s="248">
        <f>SUM(H787:H789)</f>
        <v>0</v>
      </c>
      <c r="I786" s="251"/>
    </row>
    <row r="787" ht="17.1" customHeight="1" spans="1:9">
      <c r="A787" s="246">
        <v>2110203</v>
      </c>
      <c r="B787" s="96" t="s">
        <v>1</v>
      </c>
      <c r="C787" s="96" t="s">
        <v>1</v>
      </c>
      <c r="D787" s="96" t="s">
        <v>118</v>
      </c>
      <c r="E787" s="99" t="s">
        <v>704</v>
      </c>
      <c r="F787" s="248">
        <v>0</v>
      </c>
      <c r="G787" s="247"/>
      <c r="H787" s="247">
        <f>F787+G787</f>
        <v>0</v>
      </c>
      <c r="I787" s="249"/>
    </row>
    <row r="788" ht="17.1" customHeight="1" spans="1:9">
      <c r="A788" s="246">
        <v>2110204</v>
      </c>
      <c r="B788" s="96" t="s">
        <v>1</v>
      </c>
      <c r="C788" s="96" t="s">
        <v>1</v>
      </c>
      <c r="D788" s="96" t="s">
        <v>120</v>
      </c>
      <c r="E788" s="99" t="s">
        <v>705</v>
      </c>
      <c r="F788" s="248">
        <v>0</v>
      </c>
      <c r="G788" s="247"/>
      <c r="H788" s="247">
        <f>F788+G788</f>
        <v>0</v>
      </c>
      <c r="I788" s="249"/>
    </row>
    <row r="789" ht="17.1" customHeight="1" spans="1:9">
      <c r="A789" s="246">
        <v>2110299</v>
      </c>
      <c r="B789" s="96" t="s">
        <v>1</v>
      </c>
      <c r="C789" s="96" t="s">
        <v>1</v>
      </c>
      <c r="D789" s="96" t="s">
        <v>134</v>
      </c>
      <c r="E789" s="99" t="s">
        <v>706</v>
      </c>
      <c r="F789" s="248">
        <v>0</v>
      </c>
      <c r="G789" s="247"/>
      <c r="H789" s="247">
        <f>F789+G789</f>
        <v>0</v>
      </c>
      <c r="I789" s="249"/>
    </row>
    <row r="790" ht="17.1" customHeight="1" spans="1:9">
      <c r="A790" s="246">
        <v>21103</v>
      </c>
      <c r="B790" s="96" t="s">
        <v>694</v>
      </c>
      <c r="C790" s="96" t="s">
        <v>118</v>
      </c>
      <c r="D790" s="96" t="s">
        <v>1</v>
      </c>
      <c r="E790" s="99" t="s">
        <v>707</v>
      </c>
      <c r="F790" s="248">
        <f>SUM(F791:F798)</f>
        <v>100</v>
      </c>
      <c r="G790" s="248">
        <f>SUM(G791:G798)</f>
        <v>204</v>
      </c>
      <c r="H790" s="248">
        <f>SUM(H791:H798)</f>
        <v>304</v>
      </c>
      <c r="I790" s="251"/>
    </row>
    <row r="791" ht="17.1" customHeight="1" spans="1:9">
      <c r="A791" s="246">
        <v>2110301</v>
      </c>
      <c r="B791" s="96" t="s">
        <v>1</v>
      </c>
      <c r="C791" s="96" t="s">
        <v>1</v>
      </c>
      <c r="D791" s="96" t="s">
        <v>113</v>
      </c>
      <c r="E791" s="99" t="s">
        <v>708</v>
      </c>
      <c r="F791" s="248">
        <v>0</v>
      </c>
      <c r="G791" s="247"/>
      <c r="H791" s="247">
        <f t="shared" ref="H791:H798" si="56">F791+G791</f>
        <v>0</v>
      </c>
      <c r="I791" s="249"/>
    </row>
    <row r="792" ht="17.1" customHeight="1" spans="1:9">
      <c r="A792" s="246">
        <v>2110302</v>
      </c>
      <c r="B792" s="96" t="s">
        <v>1</v>
      </c>
      <c r="C792" s="96" t="s">
        <v>1</v>
      </c>
      <c r="D792" s="96" t="s">
        <v>116</v>
      </c>
      <c r="E792" s="99" t="s">
        <v>709</v>
      </c>
      <c r="F792" s="248">
        <v>0</v>
      </c>
      <c r="G792" s="247"/>
      <c r="H792" s="247">
        <f t="shared" si="56"/>
        <v>0</v>
      </c>
      <c r="I792" s="249"/>
    </row>
    <row r="793" ht="17.1" customHeight="1" spans="1:9">
      <c r="A793" s="246">
        <v>2110303</v>
      </c>
      <c r="B793" s="96" t="s">
        <v>1</v>
      </c>
      <c r="C793" s="96" t="s">
        <v>1</v>
      </c>
      <c r="D793" s="96" t="s">
        <v>118</v>
      </c>
      <c r="E793" s="99" t="s">
        <v>710</v>
      </c>
      <c r="F793" s="248">
        <v>0</v>
      </c>
      <c r="G793" s="247"/>
      <c r="H793" s="247">
        <f t="shared" si="56"/>
        <v>0</v>
      </c>
      <c r="I793" s="249"/>
    </row>
    <row r="794" ht="17.1" customHeight="1" spans="1:9">
      <c r="A794" s="246">
        <v>2110304</v>
      </c>
      <c r="B794" s="96" t="s">
        <v>1</v>
      </c>
      <c r="C794" s="96" t="s">
        <v>1</v>
      </c>
      <c r="D794" s="96" t="s">
        <v>120</v>
      </c>
      <c r="E794" s="99" t="s">
        <v>711</v>
      </c>
      <c r="F794" s="248">
        <v>0</v>
      </c>
      <c r="G794" s="247">
        <v>4</v>
      </c>
      <c r="H794" s="247">
        <f t="shared" si="56"/>
        <v>4</v>
      </c>
      <c r="I794" s="249"/>
    </row>
    <row r="795" ht="17.1" customHeight="1" spans="1:9">
      <c r="A795" s="246">
        <v>2110305</v>
      </c>
      <c r="B795" s="96" t="s">
        <v>1</v>
      </c>
      <c r="C795" s="96" t="s">
        <v>1</v>
      </c>
      <c r="D795" s="96" t="s">
        <v>122</v>
      </c>
      <c r="E795" s="99" t="s">
        <v>712</v>
      </c>
      <c r="F795" s="248">
        <v>0</v>
      </c>
      <c r="G795" s="247"/>
      <c r="H795" s="247">
        <f t="shared" si="56"/>
        <v>0</v>
      </c>
      <c r="I795" s="249"/>
    </row>
    <row r="796" ht="17.1" customHeight="1" spans="1:9">
      <c r="A796" s="246">
        <v>2110306</v>
      </c>
      <c r="B796" s="96" t="s">
        <v>1</v>
      </c>
      <c r="C796" s="96" t="s">
        <v>1</v>
      </c>
      <c r="D796" s="96" t="s">
        <v>124</v>
      </c>
      <c r="E796" s="99" t="s">
        <v>713</v>
      </c>
      <c r="F796" s="248">
        <v>0</v>
      </c>
      <c r="G796" s="247"/>
      <c r="H796" s="247">
        <f t="shared" si="56"/>
        <v>0</v>
      </c>
      <c r="I796" s="249"/>
    </row>
    <row r="797" ht="17.1" customHeight="1" spans="1:9">
      <c r="A797" s="246">
        <v>2110307</v>
      </c>
      <c r="B797" s="96" t="s">
        <v>1</v>
      </c>
      <c r="C797" s="96" t="s">
        <v>1</v>
      </c>
      <c r="D797" s="96" t="s">
        <v>126</v>
      </c>
      <c r="E797" s="99" t="s">
        <v>714</v>
      </c>
      <c r="F797" s="248">
        <v>0</v>
      </c>
      <c r="G797" s="247"/>
      <c r="H797" s="247">
        <f t="shared" si="56"/>
        <v>0</v>
      </c>
      <c r="I797" s="249"/>
    </row>
    <row r="798" ht="17.1" customHeight="1" spans="1:9">
      <c r="A798" s="246">
        <v>2110399</v>
      </c>
      <c r="B798" s="96" t="s">
        <v>1</v>
      </c>
      <c r="C798" s="96" t="s">
        <v>1</v>
      </c>
      <c r="D798" s="96" t="s">
        <v>134</v>
      </c>
      <c r="E798" s="99" t="s">
        <v>715</v>
      </c>
      <c r="F798" s="248">
        <v>100</v>
      </c>
      <c r="G798" s="247">
        <v>200</v>
      </c>
      <c r="H798" s="247">
        <f t="shared" si="56"/>
        <v>300</v>
      </c>
      <c r="I798" s="249"/>
    </row>
    <row r="799" ht="17.1" customHeight="1" spans="1:9">
      <c r="A799" s="246">
        <v>21104</v>
      </c>
      <c r="B799" s="96" t="s">
        <v>694</v>
      </c>
      <c r="C799" s="96" t="s">
        <v>120</v>
      </c>
      <c r="D799" s="96" t="s">
        <v>1</v>
      </c>
      <c r="E799" s="99" t="s">
        <v>716</v>
      </c>
      <c r="F799" s="248">
        <f>SUM(F800:F805)</f>
        <v>260.73</v>
      </c>
      <c r="G799" s="248">
        <f>SUM(G800:G805)</f>
        <v>1198.68</v>
      </c>
      <c r="H799" s="248">
        <f>SUM(H800:H805)</f>
        <v>1459.41</v>
      </c>
      <c r="I799" s="251"/>
    </row>
    <row r="800" ht="17.1" customHeight="1" spans="1:9">
      <c r="A800" s="246">
        <v>2110401</v>
      </c>
      <c r="B800" s="96" t="s">
        <v>1</v>
      </c>
      <c r="C800" s="96" t="s">
        <v>1</v>
      </c>
      <c r="D800" s="96" t="s">
        <v>113</v>
      </c>
      <c r="E800" s="99" t="s">
        <v>717</v>
      </c>
      <c r="F800" s="248">
        <v>260.73</v>
      </c>
      <c r="G800" s="247">
        <v>1083</v>
      </c>
      <c r="H800" s="247">
        <f t="shared" ref="H800:H805" si="57">F800+G800</f>
        <v>1343.73</v>
      </c>
      <c r="I800" s="249"/>
    </row>
    <row r="801" ht="17.1" customHeight="1" spans="1:9">
      <c r="A801" s="246">
        <v>2110402</v>
      </c>
      <c r="B801" s="96" t="s">
        <v>1</v>
      </c>
      <c r="C801" s="96" t="s">
        <v>1</v>
      </c>
      <c r="D801" s="96" t="s">
        <v>116</v>
      </c>
      <c r="E801" s="99" t="s">
        <v>718</v>
      </c>
      <c r="F801" s="248">
        <v>0</v>
      </c>
      <c r="G801" s="247">
        <v>5</v>
      </c>
      <c r="H801" s="247">
        <f t="shared" si="57"/>
        <v>5</v>
      </c>
      <c r="I801" s="249"/>
    </row>
    <row r="802" ht="17.1" customHeight="1" spans="1:9">
      <c r="A802" s="246">
        <v>2110404</v>
      </c>
      <c r="B802" s="96" t="s">
        <v>1</v>
      </c>
      <c r="C802" s="96" t="s">
        <v>1</v>
      </c>
      <c r="D802" s="96" t="s">
        <v>120</v>
      </c>
      <c r="E802" s="99" t="s">
        <v>719</v>
      </c>
      <c r="F802" s="248">
        <v>0</v>
      </c>
      <c r="G802" s="247"/>
      <c r="H802" s="247">
        <f t="shared" si="57"/>
        <v>0</v>
      </c>
      <c r="I802" s="249"/>
    </row>
    <row r="803" ht="17.1" customHeight="1" spans="1:9">
      <c r="A803" s="246">
        <v>2110405</v>
      </c>
      <c r="B803" s="96" t="s">
        <v>1</v>
      </c>
      <c r="C803" s="96" t="s">
        <v>1</v>
      </c>
      <c r="D803" s="96" t="s">
        <v>122</v>
      </c>
      <c r="E803" s="99" t="s">
        <v>720</v>
      </c>
      <c r="F803" s="248">
        <v>0</v>
      </c>
      <c r="G803" s="247"/>
      <c r="H803" s="247">
        <f t="shared" si="57"/>
        <v>0</v>
      </c>
      <c r="I803" s="249"/>
    </row>
    <row r="804" ht="17.1" customHeight="1" spans="1:9">
      <c r="A804" s="246">
        <v>2110406</v>
      </c>
      <c r="B804" s="96" t="s">
        <v>1</v>
      </c>
      <c r="C804" s="96" t="s">
        <v>1</v>
      </c>
      <c r="D804" s="96" t="s">
        <v>124</v>
      </c>
      <c r="E804" s="99" t="s">
        <v>721</v>
      </c>
      <c r="F804" s="248">
        <v>0</v>
      </c>
      <c r="G804" s="247">
        <v>110.68</v>
      </c>
      <c r="H804" s="247">
        <f t="shared" si="57"/>
        <v>110.68</v>
      </c>
      <c r="I804" s="249"/>
    </row>
    <row r="805" ht="17.1" customHeight="1" spans="1:9">
      <c r="A805" s="246">
        <v>2110499</v>
      </c>
      <c r="B805" s="96" t="s">
        <v>1</v>
      </c>
      <c r="C805" s="96" t="s">
        <v>1</v>
      </c>
      <c r="D805" s="96" t="s">
        <v>134</v>
      </c>
      <c r="E805" s="99" t="s">
        <v>722</v>
      </c>
      <c r="F805" s="248">
        <v>0</v>
      </c>
      <c r="G805" s="247"/>
      <c r="H805" s="247">
        <f t="shared" si="57"/>
        <v>0</v>
      </c>
      <c r="I805" s="249"/>
    </row>
    <row r="806" ht="17.1" customHeight="1" spans="1:9">
      <c r="A806" s="246">
        <v>21105</v>
      </c>
      <c r="B806" s="96" t="s">
        <v>694</v>
      </c>
      <c r="C806" s="96" t="s">
        <v>122</v>
      </c>
      <c r="D806" s="96" t="s">
        <v>1</v>
      </c>
      <c r="E806" s="99" t="s">
        <v>723</v>
      </c>
      <c r="F806" s="248">
        <f>SUM(F807:F812)</f>
        <v>62.4</v>
      </c>
      <c r="G806" s="248">
        <f>SUM(G807:G812)</f>
        <v>1250.58</v>
      </c>
      <c r="H806" s="248">
        <f>SUM(H807:H812)</f>
        <v>1312.98</v>
      </c>
      <c r="I806" s="251"/>
    </row>
    <row r="807" ht="17.1" customHeight="1" spans="1:9">
      <c r="A807" s="246">
        <v>2110501</v>
      </c>
      <c r="B807" s="96" t="s">
        <v>1</v>
      </c>
      <c r="C807" s="96" t="s">
        <v>1</v>
      </c>
      <c r="D807" s="96" t="s">
        <v>113</v>
      </c>
      <c r="E807" s="99" t="s">
        <v>724</v>
      </c>
      <c r="F807" s="248">
        <v>31.4</v>
      </c>
      <c r="G807" s="247">
        <v>1140.61</v>
      </c>
      <c r="H807" s="247">
        <f t="shared" ref="H807:H812" si="58">F807+G807</f>
        <v>1172.01</v>
      </c>
      <c r="I807" s="249"/>
    </row>
    <row r="808" ht="17.1" customHeight="1" spans="1:9">
      <c r="A808" s="246">
        <v>2110502</v>
      </c>
      <c r="B808" s="96" t="s">
        <v>1</v>
      </c>
      <c r="C808" s="96" t="s">
        <v>1</v>
      </c>
      <c r="D808" s="96" t="s">
        <v>116</v>
      </c>
      <c r="E808" s="99" t="s">
        <v>725</v>
      </c>
      <c r="F808" s="248">
        <v>31</v>
      </c>
      <c r="G808" s="247">
        <v>109.97</v>
      </c>
      <c r="H808" s="247">
        <f t="shared" si="58"/>
        <v>140.97</v>
      </c>
      <c r="I808" s="249"/>
    </row>
    <row r="809" ht="17.1" customHeight="1" spans="1:9">
      <c r="A809" s="246">
        <v>2110503</v>
      </c>
      <c r="B809" s="96" t="s">
        <v>1</v>
      </c>
      <c r="C809" s="96" t="s">
        <v>1</v>
      </c>
      <c r="D809" s="96" t="s">
        <v>118</v>
      </c>
      <c r="E809" s="99" t="s">
        <v>726</v>
      </c>
      <c r="F809" s="248">
        <v>0</v>
      </c>
      <c r="G809" s="247"/>
      <c r="H809" s="247">
        <f t="shared" si="58"/>
        <v>0</v>
      </c>
      <c r="I809" s="249"/>
    </row>
    <row r="810" ht="17.1" customHeight="1" spans="1:9">
      <c r="A810" s="246">
        <v>2110506</v>
      </c>
      <c r="B810" s="96" t="s">
        <v>1</v>
      </c>
      <c r="C810" s="96" t="s">
        <v>1</v>
      </c>
      <c r="D810" s="96" t="s">
        <v>124</v>
      </c>
      <c r="E810" s="99" t="s">
        <v>727</v>
      </c>
      <c r="F810" s="248">
        <v>0</v>
      </c>
      <c r="G810" s="247"/>
      <c r="H810" s="247">
        <f t="shared" si="58"/>
        <v>0</v>
      </c>
      <c r="I810" s="249"/>
    </row>
    <row r="811" ht="17.1" customHeight="1" spans="1:9">
      <c r="A811" s="246">
        <v>2110507</v>
      </c>
      <c r="B811" s="96" t="s">
        <v>1</v>
      </c>
      <c r="C811" s="96" t="s">
        <v>1</v>
      </c>
      <c r="D811" s="96" t="s">
        <v>126</v>
      </c>
      <c r="E811" s="99" t="s">
        <v>728</v>
      </c>
      <c r="F811" s="248">
        <v>0</v>
      </c>
      <c r="G811" s="247"/>
      <c r="H811" s="247">
        <f t="shared" si="58"/>
        <v>0</v>
      </c>
      <c r="I811" s="249"/>
    </row>
    <row r="812" ht="17.1" customHeight="1" spans="1:9">
      <c r="A812" s="246">
        <v>2110599</v>
      </c>
      <c r="B812" s="96" t="s">
        <v>1</v>
      </c>
      <c r="C812" s="96" t="s">
        <v>1</v>
      </c>
      <c r="D812" s="96" t="s">
        <v>134</v>
      </c>
      <c r="E812" s="99" t="s">
        <v>729</v>
      </c>
      <c r="F812" s="248">
        <v>0</v>
      </c>
      <c r="G812" s="247"/>
      <c r="H812" s="247">
        <f t="shared" si="58"/>
        <v>0</v>
      </c>
      <c r="I812" s="249"/>
    </row>
    <row r="813" ht="17.1" customHeight="1" spans="1:9">
      <c r="A813" s="246">
        <v>21107</v>
      </c>
      <c r="B813" s="96" t="s">
        <v>694</v>
      </c>
      <c r="C813" s="96" t="s">
        <v>126</v>
      </c>
      <c r="D813" s="96" t="s">
        <v>1</v>
      </c>
      <c r="E813" s="99" t="s">
        <v>730</v>
      </c>
      <c r="F813" s="248">
        <f>SUM(F814:F815)</f>
        <v>0</v>
      </c>
      <c r="G813" s="248">
        <f>SUM(G814:G815)</f>
        <v>0</v>
      </c>
      <c r="H813" s="248">
        <f>SUM(H814:H815)</f>
        <v>0</v>
      </c>
      <c r="I813" s="251"/>
    </row>
    <row r="814" ht="17.1" customHeight="1" spans="1:9">
      <c r="A814" s="246">
        <v>2110704</v>
      </c>
      <c r="B814" s="96" t="s">
        <v>1</v>
      </c>
      <c r="C814" s="96" t="s">
        <v>1</v>
      </c>
      <c r="D814" s="96" t="s">
        <v>120</v>
      </c>
      <c r="E814" s="99" t="s">
        <v>731</v>
      </c>
      <c r="F814" s="248">
        <v>0</v>
      </c>
      <c r="G814" s="247"/>
      <c r="H814" s="247">
        <f>F814+G814</f>
        <v>0</v>
      </c>
      <c r="I814" s="249"/>
    </row>
    <row r="815" ht="17.1" customHeight="1" spans="1:9">
      <c r="A815" s="246">
        <v>2110799</v>
      </c>
      <c r="B815" s="96" t="s">
        <v>1</v>
      </c>
      <c r="C815" s="96" t="s">
        <v>1</v>
      </c>
      <c r="D815" s="96" t="s">
        <v>134</v>
      </c>
      <c r="E815" s="99" t="s">
        <v>732</v>
      </c>
      <c r="F815" s="248">
        <v>0</v>
      </c>
      <c r="G815" s="247"/>
      <c r="H815" s="247">
        <f>F815+G815</f>
        <v>0</v>
      </c>
      <c r="I815" s="249"/>
    </row>
    <row r="816" ht="17.1" customHeight="1" spans="1:9">
      <c r="A816" s="246">
        <v>21108</v>
      </c>
      <c r="B816" s="96" t="s">
        <v>694</v>
      </c>
      <c r="C816" s="96" t="s">
        <v>128</v>
      </c>
      <c r="D816" s="96" t="s">
        <v>1</v>
      </c>
      <c r="E816" s="99" t="s">
        <v>733</v>
      </c>
      <c r="F816" s="248">
        <f>SUM(F817:F818)</f>
        <v>0</v>
      </c>
      <c r="G816" s="248">
        <f>SUM(G817:G818)</f>
        <v>0</v>
      </c>
      <c r="H816" s="248">
        <f>SUM(H817:H818)</f>
        <v>0</v>
      </c>
      <c r="I816" s="251"/>
    </row>
    <row r="817" ht="17.1" customHeight="1" spans="1:9">
      <c r="A817" s="246">
        <v>2110804</v>
      </c>
      <c r="B817" s="96" t="s">
        <v>1</v>
      </c>
      <c r="C817" s="96" t="s">
        <v>1</v>
      </c>
      <c r="D817" s="96" t="s">
        <v>120</v>
      </c>
      <c r="E817" s="99" t="s">
        <v>734</v>
      </c>
      <c r="F817" s="248">
        <v>0</v>
      </c>
      <c r="G817" s="247"/>
      <c r="H817" s="247">
        <f>F817+G817</f>
        <v>0</v>
      </c>
      <c r="I817" s="249"/>
    </row>
    <row r="818" ht="17.1" customHeight="1" spans="1:9">
      <c r="A818" s="246">
        <v>2110899</v>
      </c>
      <c r="B818" s="96" t="s">
        <v>1</v>
      </c>
      <c r="C818" s="96" t="s">
        <v>1</v>
      </c>
      <c r="D818" s="96" t="s">
        <v>134</v>
      </c>
      <c r="E818" s="99" t="s">
        <v>735</v>
      </c>
      <c r="F818" s="248">
        <v>0</v>
      </c>
      <c r="G818" s="247"/>
      <c r="H818" s="247">
        <f>F818+G818</f>
        <v>0</v>
      </c>
      <c r="I818" s="249"/>
    </row>
    <row r="819" ht="17.1" customHeight="1" spans="1:9">
      <c r="A819" s="246">
        <v>21109</v>
      </c>
      <c r="B819" s="96" t="s">
        <v>694</v>
      </c>
      <c r="C819" s="96" t="s">
        <v>130</v>
      </c>
      <c r="D819" s="96" t="s">
        <v>1</v>
      </c>
      <c r="E819" s="99" t="s">
        <v>736</v>
      </c>
      <c r="F819" s="248">
        <f>SUM(F820)</f>
        <v>0</v>
      </c>
      <c r="G819" s="248">
        <f>SUM(G820)</f>
        <v>0</v>
      </c>
      <c r="H819" s="248">
        <f>SUM(H820)</f>
        <v>0</v>
      </c>
      <c r="I819" s="251"/>
    </row>
    <row r="820" ht="17.1" customHeight="1" spans="1:9">
      <c r="A820" s="246">
        <v>2110901</v>
      </c>
      <c r="B820" s="96" t="s">
        <v>1</v>
      </c>
      <c r="C820" s="96" t="s">
        <v>1</v>
      </c>
      <c r="D820" s="96" t="s">
        <v>113</v>
      </c>
      <c r="E820" s="99" t="s">
        <v>736</v>
      </c>
      <c r="F820" s="248">
        <v>0</v>
      </c>
      <c r="G820" s="247"/>
      <c r="H820" s="247">
        <f>F820+G820</f>
        <v>0</v>
      </c>
      <c r="I820" s="249"/>
    </row>
    <row r="821" ht="17.1" customHeight="1" spans="1:9">
      <c r="A821" s="246">
        <v>21110</v>
      </c>
      <c r="B821" s="96" t="s">
        <v>694</v>
      </c>
      <c r="C821" s="96" t="s">
        <v>169</v>
      </c>
      <c r="D821" s="96" t="s">
        <v>1</v>
      </c>
      <c r="E821" s="99" t="s">
        <v>737</v>
      </c>
      <c r="F821" s="248">
        <f>SUM(F822)</f>
        <v>0</v>
      </c>
      <c r="G821" s="248">
        <f>SUM(G822)</f>
        <v>0</v>
      </c>
      <c r="H821" s="248">
        <f>SUM(H822)</f>
        <v>0</v>
      </c>
      <c r="I821" s="251"/>
    </row>
    <row r="822" ht="17.1" customHeight="1" spans="1:9">
      <c r="A822" s="246">
        <v>2111001</v>
      </c>
      <c r="B822" s="96" t="s">
        <v>1</v>
      </c>
      <c r="C822" s="96" t="s">
        <v>1</v>
      </c>
      <c r="D822" s="96" t="s">
        <v>113</v>
      </c>
      <c r="E822" s="99" t="s">
        <v>737</v>
      </c>
      <c r="F822" s="248">
        <v>0</v>
      </c>
      <c r="G822" s="247"/>
      <c r="H822" s="247">
        <f>F822+G822</f>
        <v>0</v>
      </c>
      <c r="I822" s="249"/>
    </row>
    <row r="823" ht="17.1" customHeight="1" spans="1:9">
      <c r="A823" s="246">
        <v>21111</v>
      </c>
      <c r="B823" s="96" t="s">
        <v>694</v>
      </c>
      <c r="C823" s="96" t="s">
        <v>181</v>
      </c>
      <c r="D823" s="96" t="s">
        <v>1</v>
      </c>
      <c r="E823" s="99" t="s">
        <v>738</v>
      </c>
      <c r="F823" s="248">
        <f>SUM(F824:F828)</f>
        <v>0</v>
      </c>
      <c r="G823" s="248">
        <f>SUM(G824:G828)</f>
        <v>0</v>
      </c>
      <c r="H823" s="248">
        <f>SUM(H824:H828)</f>
        <v>0</v>
      </c>
      <c r="I823" s="251"/>
    </row>
    <row r="824" ht="17.1" customHeight="1" spans="1:9">
      <c r="A824" s="246">
        <v>2111101</v>
      </c>
      <c r="B824" s="96" t="s">
        <v>1</v>
      </c>
      <c r="C824" s="96" t="s">
        <v>1</v>
      </c>
      <c r="D824" s="96" t="s">
        <v>113</v>
      </c>
      <c r="E824" s="99" t="s">
        <v>739</v>
      </c>
      <c r="F824" s="248">
        <v>0</v>
      </c>
      <c r="G824" s="247"/>
      <c r="H824" s="247">
        <f>F824+G824</f>
        <v>0</v>
      </c>
      <c r="I824" s="249"/>
    </row>
    <row r="825" ht="17.1" customHeight="1" spans="1:9">
      <c r="A825" s="246">
        <v>2111102</v>
      </c>
      <c r="B825" s="96" t="s">
        <v>1</v>
      </c>
      <c r="C825" s="96" t="s">
        <v>1</v>
      </c>
      <c r="D825" s="96" t="s">
        <v>116</v>
      </c>
      <c r="E825" s="99" t="s">
        <v>740</v>
      </c>
      <c r="F825" s="248">
        <v>0</v>
      </c>
      <c r="G825" s="247"/>
      <c r="H825" s="247">
        <f>F825+G825</f>
        <v>0</v>
      </c>
      <c r="I825" s="249"/>
    </row>
    <row r="826" ht="17.1" customHeight="1" spans="1:9">
      <c r="A826" s="246">
        <v>2111103</v>
      </c>
      <c r="B826" s="96" t="s">
        <v>1</v>
      </c>
      <c r="C826" s="96" t="s">
        <v>1</v>
      </c>
      <c r="D826" s="96" t="s">
        <v>118</v>
      </c>
      <c r="E826" s="99" t="s">
        <v>741</v>
      </c>
      <c r="F826" s="248">
        <v>0</v>
      </c>
      <c r="G826" s="247"/>
      <c r="H826" s="247">
        <f>F826+G826</f>
        <v>0</v>
      </c>
      <c r="I826" s="249"/>
    </row>
    <row r="827" ht="17.1" customHeight="1" spans="1:9">
      <c r="A827" s="246">
        <v>2111104</v>
      </c>
      <c r="B827" s="96" t="s">
        <v>1</v>
      </c>
      <c r="C827" s="96" t="s">
        <v>1</v>
      </c>
      <c r="D827" s="96" t="s">
        <v>120</v>
      </c>
      <c r="E827" s="99" t="s">
        <v>742</v>
      </c>
      <c r="F827" s="248">
        <v>0</v>
      </c>
      <c r="G827" s="247"/>
      <c r="H827" s="247">
        <f>F827+G827</f>
        <v>0</v>
      </c>
      <c r="I827" s="249"/>
    </row>
    <row r="828" ht="17.1" customHeight="1" spans="1:9">
      <c r="A828" s="246">
        <v>2111199</v>
      </c>
      <c r="B828" s="96" t="s">
        <v>1</v>
      </c>
      <c r="C828" s="96" t="s">
        <v>1</v>
      </c>
      <c r="D828" s="96" t="s">
        <v>134</v>
      </c>
      <c r="E828" s="99" t="s">
        <v>743</v>
      </c>
      <c r="F828" s="248">
        <v>0</v>
      </c>
      <c r="G828" s="247"/>
      <c r="H828" s="247">
        <f>F828+G828</f>
        <v>0</v>
      </c>
      <c r="I828" s="249"/>
    </row>
    <row r="829" ht="17.1" customHeight="1" spans="1:9">
      <c r="A829" s="246">
        <v>21112</v>
      </c>
      <c r="B829" s="96" t="s">
        <v>694</v>
      </c>
      <c r="C829" s="96" t="s">
        <v>183</v>
      </c>
      <c r="D829" s="96" t="s">
        <v>1</v>
      </c>
      <c r="E829" s="99" t="s">
        <v>744</v>
      </c>
      <c r="F829" s="248">
        <f>F830</f>
        <v>0</v>
      </c>
      <c r="G829" s="248">
        <f>G830</f>
        <v>0</v>
      </c>
      <c r="H829" s="248">
        <f>H830</f>
        <v>0</v>
      </c>
      <c r="I829" s="251"/>
    </row>
    <row r="830" ht="17.1" customHeight="1" spans="1:9">
      <c r="A830" s="246">
        <v>2111201</v>
      </c>
      <c r="B830" s="96" t="s">
        <v>1</v>
      </c>
      <c r="C830" s="96" t="s">
        <v>1</v>
      </c>
      <c r="D830" s="96" t="s">
        <v>113</v>
      </c>
      <c r="E830" s="99" t="s">
        <v>744</v>
      </c>
      <c r="F830" s="248">
        <v>0</v>
      </c>
      <c r="G830" s="247"/>
      <c r="H830" s="247">
        <f>F830+G830</f>
        <v>0</v>
      </c>
      <c r="I830" s="249"/>
    </row>
    <row r="831" ht="17.1" customHeight="1" spans="1:9">
      <c r="A831" s="246">
        <v>21113</v>
      </c>
      <c r="B831" s="96" t="s">
        <v>694</v>
      </c>
      <c r="C831" s="96" t="s">
        <v>191</v>
      </c>
      <c r="D831" s="96" t="s">
        <v>1</v>
      </c>
      <c r="E831" s="99" t="s">
        <v>745</v>
      </c>
      <c r="F831" s="248">
        <f>F832</f>
        <v>0</v>
      </c>
      <c r="G831" s="248">
        <f>G832</f>
        <v>0</v>
      </c>
      <c r="H831" s="248">
        <f>H832</f>
        <v>0</v>
      </c>
      <c r="I831" s="251"/>
    </row>
    <row r="832" ht="17.1" customHeight="1" spans="1:9">
      <c r="A832" s="246">
        <v>2111301</v>
      </c>
      <c r="B832" s="96" t="s">
        <v>1</v>
      </c>
      <c r="C832" s="96" t="s">
        <v>1</v>
      </c>
      <c r="D832" s="96" t="s">
        <v>113</v>
      </c>
      <c r="E832" s="99" t="s">
        <v>745</v>
      </c>
      <c r="F832" s="248">
        <v>0</v>
      </c>
      <c r="G832" s="247"/>
      <c r="H832" s="247">
        <f>F832+G832</f>
        <v>0</v>
      </c>
      <c r="I832" s="249"/>
    </row>
    <row r="833" ht="17.1" customHeight="1" spans="1:9">
      <c r="A833" s="246">
        <v>21114</v>
      </c>
      <c r="B833" s="96" t="s">
        <v>694</v>
      </c>
      <c r="C833" s="96" t="s">
        <v>199</v>
      </c>
      <c r="D833" s="96" t="s">
        <v>1</v>
      </c>
      <c r="E833" s="99" t="s">
        <v>746</v>
      </c>
      <c r="F833" s="248">
        <f>SUM(F834:F843)</f>
        <v>4</v>
      </c>
      <c r="G833" s="248">
        <f>SUM(G834:G843)</f>
        <v>0</v>
      </c>
      <c r="H833" s="248">
        <f>SUM(H834:H843)</f>
        <v>4</v>
      </c>
      <c r="I833" s="251"/>
    </row>
    <row r="834" ht="17.1" customHeight="1" spans="1:9">
      <c r="A834" s="246">
        <v>2111401</v>
      </c>
      <c r="B834" s="96" t="s">
        <v>1</v>
      </c>
      <c r="C834" s="96" t="s">
        <v>1</v>
      </c>
      <c r="D834" s="96" t="s">
        <v>113</v>
      </c>
      <c r="E834" s="99" t="s">
        <v>115</v>
      </c>
      <c r="F834" s="248">
        <v>0</v>
      </c>
      <c r="G834" s="247"/>
      <c r="H834" s="247">
        <f t="shared" ref="H834:H843" si="59">F834+G834</f>
        <v>0</v>
      </c>
      <c r="I834" s="249"/>
    </row>
    <row r="835" ht="17.1" customHeight="1" spans="1:9">
      <c r="A835" s="246">
        <v>2111402</v>
      </c>
      <c r="B835" s="96" t="s">
        <v>1</v>
      </c>
      <c r="C835" s="96" t="s">
        <v>1</v>
      </c>
      <c r="D835" s="96" t="s">
        <v>116</v>
      </c>
      <c r="E835" s="99" t="s">
        <v>117</v>
      </c>
      <c r="F835" s="248">
        <v>0</v>
      </c>
      <c r="G835" s="247"/>
      <c r="H835" s="247">
        <f t="shared" si="59"/>
        <v>0</v>
      </c>
      <c r="I835" s="249"/>
    </row>
    <row r="836" ht="17.1" customHeight="1" spans="1:9">
      <c r="A836" s="246">
        <v>2111403</v>
      </c>
      <c r="B836" s="96" t="s">
        <v>1</v>
      </c>
      <c r="C836" s="96" t="s">
        <v>1</v>
      </c>
      <c r="D836" s="96" t="s">
        <v>118</v>
      </c>
      <c r="E836" s="99" t="s">
        <v>119</v>
      </c>
      <c r="F836" s="248">
        <v>0</v>
      </c>
      <c r="G836" s="247"/>
      <c r="H836" s="247">
        <f t="shared" si="59"/>
        <v>0</v>
      </c>
      <c r="I836" s="249"/>
    </row>
    <row r="837" ht="17.1" customHeight="1" spans="1:9">
      <c r="A837" s="246">
        <v>2111406</v>
      </c>
      <c r="B837" s="96" t="s">
        <v>1</v>
      </c>
      <c r="C837" s="96" t="s">
        <v>1</v>
      </c>
      <c r="D837" s="96" t="s">
        <v>124</v>
      </c>
      <c r="E837" s="99" t="s">
        <v>747</v>
      </c>
      <c r="F837" s="248">
        <v>0</v>
      </c>
      <c r="G837" s="247"/>
      <c r="H837" s="247">
        <f t="shared" si="59"/>
        <v>0</v>
      </c>
      <c r="I837" s="249"/>
    </row>
    <row r="838" ht="17.1" customHeight="1" spans="1:9">
      <c r="A838" s="246">
        <v>2111407</v>
      </c>
      <c r="B838" s="96" t="s">
        <v>1</v>
      </c>
      <c r="C838" s="96" t="s">
        <v>1</v>
      </c>
      <c r="D838" s="96" t="s">
        <v>126</v>
      </c>
      <c r="E838" s="99" t="s">
        <v>748</v>
      </c>
      <c r="F838" s="248">
        <v>4</v>
      </c>
      <c r="G838" s="247">
        <v>0</v>
      </c>
      <c r="H838" s="247">
        <f t="shared" si="59"/>
        <v>4</v>
      </c>
      <c r="I838" s="249"/>
    </row>
    <row r="839" ht="17.1" customHeight="1" spans="1:9">
      <c r="A839" s="246">
        <v>2111408</v>
      </c>
      <c r="B839" s="96" t="s">
        <v>1</v>
      </c>
      <c r="C839" s="96" t="s">
        <v>1</v>
      </c>
      <c r="D839" s="96" t="s">
        <v>128</v>
      </c>
      <c r="E839" s="99" t="s">
        <v>749</v>
      </c>
      <c r="F839" s="248">
        <v>0</v>
      </c>
      <c r="G839" s="247"/>
      <c r="H839" s="247">
        <f t="shared" si="59"/>
        <v>0</v>
      </c>
      <c r="I839" s="249"/>
    </row>
    <row r="840" ht="17.1" customHeight="1" spans="1:9">
      <c r="A840" s="246">
        <v>2111411</v>
      </c>
      <c r="B840" s="96" t="s">
        <v>1</v>
      </c>
      <c r="C840" s="96" t="s">
        <v>1</v>
      </c>
      <c r="D840" s="96" t="s">
        <v>181</v>
      </c>
      <c r="E840" s="99" t="s">
        <v>165</v>
      </c>
      <c r="F840" s="248">
        <v>0</v>
      </c>
      <c r="G840" s="247"/>
      <c r="H840" s="247">
        <f t="shared" si="59"/>
        <v>0</v>
      </c>
      <c r="I840" s="249"/>
    </row>
    <row r="841" ht="17.1" customHeight="1" spans="1:9">
      <c r="A841" s="246">
        <v>2111413</v>
      </c>
      <c r="B841" s="96" t="s">
        <v>1</v>
      </c>
      <c r="C841" s="96" t="s">
        <v>1</v>
      </c>
      <c r="D841" s="96" t="s">
        <v>191</v>
      </c>
      <c r="E841" s="99" t="s">
        <v>750</v>
      </c>
      <c r="F841" s="248">
        <v>0</v>
      </c>
      <c r="G841" s="247"/>
      <c r="H841" s="247">
        <f t="shared" si="59"/>
        <v>0</v>
      </c>
      <c r="I841" s="249"/>
    </row>
    <row r="842" ht="17.1" customHeight="1" spans="1:9">
      <c r="A842" s="246">
        <v>2111450</v>
      </c>
      <c r="B842" s="96" t="s">
        <v>1</v>
      </c>
      <c r="C842" s="96" t="s">
        <v>1</v>
      </c>
      <c r="D842" s="96" t="s">
        <v>132</v>
      </c>
      <c r="E842" s="99" t="s">
        <v>133</v>
      </c>
      <c r="F842" s="248">
        <v>0</v>
      </c>
      <c r="G842" s="247"/>
      <c r="H842" s="247">
        <f t="shared" si="59"/>
        <v>0</v>
      </c>
      <c r="I842" s="249"/>
    </row>
    <row r="843" ht="17.1" customHeight="1" spans="1:9">
      <c r="A843" s="246">
        <v>2111499</v>
      </c>
      <c r="B843" s="96" t="s">
        <v>1</v>
      </c>
      <c r="C843" s="96" t="s">
        <v>1</v>
      </c>
      <c r="D843" s="96" t="s">
        <v>134</v>
      </c>
      <c r="E843" s="99" t="s">
        <v>751</v>
      </c>
      <c r="F843" s="248">
        <v>0</v>
      </c>
      <c r="G843" s="247"/>
      <c r="H843" s="247">
        <f t="shared" si="59"/>
        <v>0</v>
      </c>
      <c r="I843" s="249"/>
    </row>
    <row r="844" ht="17.1" customHeight="1" spans="1:9">
      <c r="A844" s="246">
        <v>21199</v>
      </c>
      <c r="B844" s="96" t="s">
        <v>694</v>
      </c>
      <c r="C844" s="96" t="s">
        <v>134</v>
      </c>
      <c r="D844" s="96" t="s">
        <v>1</v>
      </c>
      <c r="E844" s="99" t="s">
        <v>752</v>
      </c>
      <c r="F844" s="248">
        <f>SUM(F845)</f>
        <v>0</v>
      </c>
      <c r="G844" s="248">
        <f>SUM(G845)</f>
        <v>1386</v>
      </c>
      <c r="H844" s="248">
        <f>SUM(H845)</f>
        <v>1386</v>
      </c>
      <c r="I844" s="251"/>
    </row>
    <row r="845" ht="17.1" customHeight="1" spans="1:9">
      <c r="A845" s="246">
        <v>2119999</v>
      </c>
      <c r="B845" s="96" t="s">
        <v>1</v>
      </c>
      <c r="C845" s="96" t="s">
        <v>1</v>
      </c>
      <c r="D845" s="96" t="s">
        <v>134</v>
      </c>
      <c r="E845" s="99" t="s">
        <v>752</v>
      </c>
      <c r="F845" s="248">
        <v>0</v>
      </c>
      <c r="G845" s="247">
        <v>1386</v>
      </c>
      <c r="H845" s="247">
        <f>F845+G845</f>
        <v>1386</v>
      </c>
      <c r="I845" s="249"/>
    </row>
    <row r="846" ht="17.1" customHeight="1" spans="1:9">
      <c r="A846" s="246">
        <v>212</v>
      </c>
      <c r="B846" s="96" t="s">
        <v>753</v>
      </c>
      <c r="C846" s="96" t="s">
        <v>1</v>
      </c>
      <c r="D846" s="96" t="s">
        <v>1</v>
      </c>
      <c r="E846" s="99" t="s">
        <v>754</v>
      </c>
      <c r="F846" s="248">
        <f>F847+F858+F860+F863+F865+F867</f>
        <v>2743</v>
      </c>
      <c r="G846" s="248">
        <f>G847+G858+G860+G863+G865+G867</f>
        <v>1311.96</v>
      </c>
      <c r="H846" s="248">
        <f>H847+H858+H860+H863+H865+H867</f>
        <v>4054.96</v>
      </c>
      <c r="I846" s="251"/>
    </row>
    <row r="847" ht="17.1" customHeight="1" spans="1:9">
      <c r="A847" s="246">
        <v>21201</v>
      </c>
      <c r="B847" s="96" t="s">
        <v>753</v>
      </c>
      <c r="C847" s="96" t="s">
        <v>113</v>
      </c>
      <c r="D847" s="96" t="s">
        <v>1</v>
      </c>
      <c r="E847" s="99" t="s">
        <v>755</v>
      </c>
      <c r="F847" s="248">
        <f>SUM(F848:F857)</f>
        <v>1847.96</v>
      </c>
      <c r="G847" s="248">
        <f>SUM(G848:G857)</f>
        <v>95.4799999999999</v>
      </c>
      <c r="H847" s="248">
        <f>SUM(H848:H857)</f>
        <v>1943.44</v>
      </c>
      <c r="I847" s="251"/>
    </row>
    <row r="848" ht="17.1" customHeight="1" spans="1:9">
      <c r="A848" s="246">
        <v>2120101</v>
      </c>
      <c r="B848" s="96" t="s">
        <v>1</v>
      </c>
      <c r="C848" s="96" t="s">
        <v>1</v>
      </c>
      <c r="D848" s="96" t="s">
        <v>113</v>
      </c>
      <c r="E848" s="99" t="s">
        <v>115</v>
      </c>
      <c r="F848" s="248">
        <v>222.67</v>
      </c>
      <c r="G848" s="247">
        <v>0.170000000000016</v>
      </c>
      <c r="H848" s="247">
        <f t="shared" ref="H848:H857" si="60">F848+G848</f>
        <v>222.84</v>
      </c>
      <c r="I848" s="249"/>
    </row>
    <row r="849" ht="17.1" customHeight="1" spans="1:9">
      <c r="A849" s="246">
        <v>2120102</v>
      </c>
      <c r="B849" s="96" t="s">
        <v>1</v>
      </c>
      <c r="C849" s="96" t="s">
        <v>1</v>
      </c>
      <c r="D849" s="96" t="s">
        <v>116</v>
      </c>
      <c r="E849" s="99" t="s">
        <v>117</v>
      </c>
      <c r="F849" s="248">
        <v>279</v>
      </c>
      <c r="G849" s="247">
        <v>0</v>
      </c>
      <c r="H849" s="247">
        <f t="shared" si="60"/>
        <v>279</v>
      </c>
      <c r="I849" s="249"/>
    </row>
    <row r="850" ht="17.1" customHeight="1" spans="1:9">
      <c r="A850" s="246">
        <v>2120103</v>
      </c>
      <c r="B850" s="96" t="s">
        <v>1</v>
      </c>
      <c r="C850" s="96" t="s">
        <v>1</v>
      </c>
      <c r="D850" s="96" t="s">
        <v>118</v>
      </c>
      <c r="E850" s="99" t="s">
        <v>119</v>
      </c>
      <c r="F850" s="248">
        <v>1058.48</v>
      </c>
      <c r="G850" s="247">
        <v>92.3099999999999</v>
      </c>
      <c r="H850" s="247">
        <f t="shared" si="60"/>
        <v>1150.79</v>
      </c>
      <c r="I850" s="249"/>
    </row>
    <row r="851" ht="17.1" customHeight="1" spans="1:9">
      <c r="A851" s="246">
        <v>2120104</v>
      </c>
      <c r="B851" s="96" t="s">
        <v>1</v>
      </c>
      <c r="C851" s="96" t="s">
        <v>1</v>
      </c>
      <c r="D851" s="96" t="s">
        <v>120</v>
      </c>
      <c r="E851" s="99" t="s">
        <v>756</v>
      </c>
      <c r="F851" s="248">
        <v>287.81</v>
      </c>
      <c r="G851" s="247">
        <v>0</v>
      </c>
      <c r="H851" s="247">
        <f t="shared" si="60"/>
        <v>287.81</v>
      </c>
      <c r="I851" s="249"/>
    </row>
    <row r="852" ht="17.1" customHeight="1" spans="1:9">
      <c r="A852" s="246">
        <v>2120105</v>
      </c>
      <c r="B852" s="96" t="s">
        <v>1</v>
      </c>
      <c r="C852" s="96" t="s">
        <v>1</v>
      </c>
      <c r="D852" s="96" t="s">
        <v>122</v>
      </c>
      <c r="E852" s="99" t="s">
        <v>757</v>
      </c>
      <c r="F852" s="248">
        <v>0</v>
      </c>
      <c r="G852" s="247"/>
      <c r="H852" s="247">
        <f t="shared" si="60"/>
        <v>0</v>
      </c>
      <c r="I852" s="249"/>
    </row>
    <row r="853" ht="17.1" customHeight="1" spans="1:9">
      <c r="A853" s="246">
        <v>2120106</v>
      </c>
      <c r="B853" s="96" t="s">
        <v>1</v>
      </c>
      <c r="C853" s="96" t="s">
        <v>1</v>
      </c>
      <c r="D853" s="96" t="s">
        <v>124</v>
      </c>
      <c r="E853" s="99" t="s">
        <v>758</v>
      </c>
      <c r="F853" s="248">
        <v>0</v>
      </c>
      <c r="G853" s="247"/>
      <c r="H853" s="247">
        <f t="shared" si="60"/>
        <v>0</v>
      </c>
      <c r="I853" s="249"/>
    </row>
    <row r="854" ht="17.1" customHeight="1" spans="1:9">
      <c r="A854" s="246">
        <v>2120107</v>
      </c>
      <c r="B854" s="96" t="s">
        <v>1</v>
      </c>
      <c r="C854" s="96" t="s">
        <v>1</v>
      </c>
      <c r="D854" s="96" t="s">
        <v>126</v>
      </c>
      <c r="E854" s="99" t="s">
        <v>759</v>
      </c>
      <c r="F854" s="248">
        <v>0</v>
      </c>
      <c r="G854" s="247">
        <v>3</v>
      </c>
      <c r="H854" s="247">
        <f t="shared" si="60"/>
        <v>3</v>
      </c>
      <c r="I854" s="249"/>
    </row>
    <row r="855" ht="17.1" customHeight="1" spans="1:9">
      <c r="A855" s="246">
        <v>2120109</v>
      </c>
      <c r="B855" s="96" t="s">
        <v>1</v>
      </c>
      <c r="C855" s="96" t="s">
        <v>1</v>
      </c>
      <c r="D855" s="96" t="s">
        <v>130</v>
      </c>
      <c r="E855" s="99" t="s">
        <v>760</v>
      </c>
      <c r="F855" s="248">
        <v>0</v>
      </c>
      <c r="G855" s="247"/>
      <c r="H855" s="247">
        <f t="shared" si="60"/>
        <v>0</v>
      </c>
      <c r="I855" s="249"/>
    </row>
    <row r="856" ht="17.1" customHeight="1" spans="1:9">
      <c r="A856" s="246">
        <v>2120110</v>
      </c>
      <c r="B856" s="96" t="s">
        <v>1</v>
      </c>
      <c r="C856" s="96" t="s">
        <v>1</v>
      </c>
      <c r="D856" s="96" t="s">
        <v>169</v>
      </c>
      <c r="E856" s="99" t="s">
        <v>761</v>
      </c>
      <c r="F856" s="248">
        <v>0</v>
      </c>
      <c r="G856" s="247"/>
      <c r="H856" s="247">
        <f t="shared" si="60"/>
        <v>0</v>
      </c>
      <c r="I856" s="249"/>
    </row>
    <row r="857" ht="17.1" customHeight="1" spans="1:9">
      <c r="A857" s="246">
        <v>2120199</v>
      </c>
      <c r="B857" s="96" t="s">
        <v>1</v>
      </c>
      <c r="C857" s="96" t="s">
        <v>1</v>
      </c>
      <c r="D857" s="96" t="s">
        <v>134</v>
      </c>
      <c r="E857" s="99" t="s">
        <v>762</v>
      </c>
      <c r="F857" s="248">
        <v>0</v>
      </c>
      <c r="G857" s="247"/>
      <c r="H857" s="247">
        <f t="shared" si="60"/>
        <v>0</v>
      </c>
      <c r="I857" s="249"/>
    </row>
    <row r="858" ht="17.1" customHeight="1" spans="1:9">
      <c r="A858" s="246">
        <v>21202</v>
      </c>
      <c r="B858" s="96" t="s">
        <v>753</v>
      </c>
      <c r="C858" s="96" t="s">
        <v>116</v>
      </c>
      <c r="D858" s="96" t="s">
        <v>1</v>
      </c>
      <c r="E858" s="99" t="s">
        <v>763</v>
      </c>
      <c r="F858" s="248">
        <f>SUM(F859)</f>
        <v>0</v>
      </c>
      <c r="G858" s="248">
        <f>SUM(G859)</f>
        <v>0</v>
      </c>
      <c r="H858" s="248">
        <f>SUM(H859)</f>
        <v>0</v>
      </c>
      <c r="I858" s="251"/>
    </row>
    <row r="859" ht="17.1" customHeight="1" spans="1:9">
      <c r="A859" s="246">
        <v>2120201</v>
      </c>
      <c r="B859" s="96" t="s">
        <v>1</v>
      </c>
      <c r="C859" s="96" t="s">
        <v>1</v>
      </c>
      <c r="D859" s="96" t="s">
        <v>113</v>
      </c>
      <c r="E859" s="99" t="s">
        <v>763</v>
      </c>
      <c r="F859" s="248">
        <v>0</v>
      </c>
      <c r="G859" s="247"/>
      <c r="H859" s="247">
        <f>F859+G859</f>
        <v>0</v>
      </c>
      <c r="I859" s="249"/>
    </row>
    <row r="860" ht="17.1" customHeight="1" spans="1:9">
      <c r="A860" s="246">
        <v>21203</v>
      </c>
      <c r="B860" s="96" t="s">
        <v>753</v>
      </c>
      <c r="C860" s="96" t="s">
        <v>118</v>
      </c>
      <c r="D860" s="96" t="s">
        <v>1</v>
      </c>
      <c r="E860" s="99" t="s">
        <v>764</v>
      </c>
      <c r="F860" s="248">
        <f>SUM(F861:F862)</f>
        <v>89.87</v>
      </c>
      <c r="G860" s="248">
        <f>SUM(G861:G862)</f>
        <v>612.04</v>
      </c>
      <c r="H860" s="248">
        <f>SUM(H861:H862)</f>
        <v>701.91</v>
      </c>
      <c r="I860" s="251"/>
    </row>
    <row r="861" ht="17.1" customHeight="1" spans="1:9">
      <c r="A861" s="246">
        <v>2120303</v>
      </c>
      <c r="B861" s="96" t="s">
        <v>1</v>
      </c>
      <c r="C861" s="96" t="s">
        <v>1</v>
      </c>
      <c r="D861" s="96" t="s">
        <v>118</v>
      </c>
      <c r="E861" s="99" t="s">
        <v>765</v>
      </c>
      <c r="F861" s="248">
        <v>0</v>
      </c>
      <c r="G861" s="247"/>
      <c r="H861" s="247">
        <f>F861+G861</f>
        <v>0</v>
      </c>
      <c r="I861" s="249"/>
    </row>
    <row r="862" ht="17.1" customHeight="1" spans="1:9">
      <c r="A862" s="246">
        <v>2120399</v>
      </c>
      <c r="B862" s="96" t="s">
        <v>1</v>
      </c>
      <c r="C862" s="96" t="s">
        <v>1</v>
      </c>
      <c r="D862" s="96" t="s">
        <v>134</v>
      </c>
      <c r="E862" s="99" t="s">
        <v>766</v>
      </c>
      <c r="F862" s="248">
        <v>89.87</v>
      </c>
      <c r="G862" s="247">
        <v>612.04</v>
      </c>
      <c r="H862" s="247">
        <f>F862+G862</f>
        <v>701.91</v>
      </c>
      <c r="I862" s="249"/>
    </row>
    <row r="863" ht="17.1" customHeight="1" spans="1:9">
      <c r="A863" s="246">
        <v>21205</v>
      </c>
      <c r="B863" s="96" t="s">
        <v>753</v>
      </c>
      <c r="C863" s="96" t="s">
        <v>122</v>
      </c>
      <c r="D863" s="96" t="s">
        <v>1</v>
      </c>
      <c r="E863" s="99" t="s">
        <v>767</v>
      </c>
      <c r="F863" s="248">
        <f>SUM(F864)</f>
        <v>792.17</v>
      </c>
      <c r="G863" s="248">
        <f>SUM(G864)</f>
        <v>602.59</v>
      </c>
      <c r="H863" s="248">
        <f>SUM(H864)</f>
        <v>1394.76</v>
      </c>
      <c r="I863" s="251"/>
    </row>
    <row r="864" ht="17.1" customHeight="1" spans="1:9">
      <c r="A864" s="246">
        <v>2120501</v>
      </c>
      <c r="B864" s="96" t="s">
        <v>1</v>
      </c>
      <c r="C864" s="96" t="s">
        <v>1</v>
      </c>
      <c r="D864" s="96" t="s">
        <v>113</v>
      </c>
      <c r="E864" s="99" t="s">
        <v>767</v>
      </c>
      <c r="F864" s="248">
        <v>792.17</v>
      </c>
      <c r="G864" s="247">
        <v>602.59</v>
      </c>
      <c r="H864" s="247">
        <f>F864+G864</f>
        <v>1394.76</v>
      </c>
      <c r="I864" s="249"/>
    </row>
    <row r="865" ht="17.1" customHeight="1" spans="1:9">
      <c r="A865" s="246">
        <v>21206</v>
      </c>
      <c r="B865" s="96" t="s">
        <v>753</v>
      </c>
      <c r="C865" s="96" t="s">
        <v>124</v>
      </c>
      <c r="D865" s="96" t="s">
        <v>1</v>
      </c>
      <c r="E865" s="99" t="s">
        <v>768</v>
      </c>
      <c r="F865" s="248">
        <f>SUM(F866)</f>
        <v>5</v>
      </c>
      <c r="G865" s="248">
        <f>SUM(G866)</f>
        <v>0</v>
      </c>
      <c r="H865" s="248">
        <f>SUM(H866)</f>
        <v>5</v>
      </c>
      <c r="I865" s="251"/>
    </row>
    <row r="866" ht="17.1" customHeight="1" spans="1:9">
      <c r="A866" s="246">
        <v>2120601</v>
      </c>
      <c r="B866" s="96" t="s">
        <v>1</v>
      </c>
      <c r="C866" s="96" t="s">
        <v>1</v>
      </c>
      <c r="D866" s="96" t="s">
        <v>113</v>
      </c>
      <c r="E866" s="99" t="s">
        <v>768</v>
      </c>
      <c r="F866" s="248">
        <v>5</v>
      </c>
      <c r="G866" s="247">
        <v>0</v>
      </c>
      <c r="H866" s="247">
        <f>F866+G866</f>
        <v>5</v>
      </c>
      <c r="I866" s="249"/>
    </row>
    <row r="867" ht="17.1" customHeight="1" spans="1:9">
      <c r="A867" s="246">
        <v>21299</v>
      </c>
      <c r="B867" s="96" t="s">
        <v>753</v>
      </c>
      <c r="C867" s="96" t="s">
        <v>134</v>
      </c>
      <c r="D867" s="96" t="s">
        <v>1</v>
      </c>
      <c r="E867" s="99" t="s">
        <v>769</v>
      </c>
      <c r="F867" s="248">
        <f>SUM(F868)</f>
        <v>8</v>
      </c>
      <c r="G867" s="248">
        <f>SUM(G868)</f>
        <v>1.85</v>
      </c>
      <c r="H867" s="248">
        <f>SUM(H868)</f>
        <v>9.85</v>
      </c>
      <c r="I867" s="251"/>
    </row>
    <row r="868" ht="17.1" customHeight="1" spans="1:9">
      <c r="A868" s="246">
        <v>2129999</v>
      </c>
      <c r="B868" s="96" t="s">
        <v>1</v>
      </c>
      <c r="C868" s="96" t="s">
        <v>1</v>
      </c>
      <c r="D868" s="96" t="s">
        <v>134</v>
      </c>
      <c r="E868" s="99" t="s">
        <v>769</v>
      </c>
      <c r="F868" s="248">
        <v>8</v>
      </c>
      <c r="G868" s="247">
        <v>1.85</v>
      </c>
      <c r="H868" s="247">
        <f>F868+G868</f>
        <v>9.85</v>
      </c>
      <c r="I868" s="249"/>
    </row>
    <row r="869" ht="17.1" customHeight="1" spans="1:9">
      <c r="A869" s="246">
        <v>213</v>
      </c>
      <c r="B869" s="96" t="s">
        <v>770</v>
      </c>
      <c r="C869" s="96" t="s">
        <v>1</v>
      </c>
      <c r="D869" s="96" t="s">
        <v>1</v>
      </c>
      <c r="E869" s="99" t="s">
        <v>771</v>
      </c>
      <c r="F869" s="248">
        <f>F870+F896+F919+F947+F958+F965+F971+F974</f>
        <v>41935.3</v>
      </c>
      <c r="G869" s="248">
        <f>G870+G896+G919+G947+G958+G965+G971+G974</f>
        <v>8828.91</v>
      </c>
      <c r="H869" s="248">
        <f>H870+H896+H919+H947+H958+H965+H971+H974</f>
        <v>50764.21</v>
      </c>
      <c r="I869" s="251"/>
    </row>
    <row r="870" ht="17.1" customHeight="1" spans="1:9">
      <c r="A870" s="246">
        <v>21301</v>
      </c>
      <c r="B870" s="96" t="s">
        <v>770</v>
      </c>
      <c r="C870" s="96" t="s">
        <v>113</v>
      </c>
      <c r="D870" s="96" t="s">
        <v>1</v>
      </c>
      <c r="E870" s="99" t="s">
        <v>772</v>
      </c>
      <c r="F870" s="248">
        <f>SUM(F871:F895)</f>
        <v>17590.52</v>
      </c>
      <c r="G870" s="248">
        <f>SUM(G871:G895)</f>
        <v>1887.64</v>
      </c>
      <c r="H870" s="248">
        <f>SUM(H871:H895)</f>
        <v>19478.16</v>
      </c>
      <c r="I870" s="251"/>
    </row>
    <row r="871" ht="17.1" customHeight="1" spans="1:9">
      <c r="A871" s="246">
        <v>2130101</v>
      </c>
      <c r="B871" s="96" t="s">
        <v>1</v>
      </c>
      <c r="C871" s="96" t="s">
        <v>1</v>
      </c>
      <c r="D871" s="96" t="s">
        <v>113</v>
      </c>
      <c r="E871" s="99" t="s">
        <v>115</v>
      </c>
      <c r="F871" s="248">
        <v>282.7</v>
      </c>
      <c r="G871" s="247">
        <v>29.66</v>
      </c>
      <c r="H871" s="247">
        <f t="shared" ref="H871:H895" si="61">F871+G871</f>
        <v>312.36</v>
      </c>
      <c r="I871" s="249"/>
    </row>
    <row r="872" ht="17.1" customHeight="1" spans="1:9">
      <c r="A872" s="246">
        <v>2130102</v>
      </c>
      <c r="B872" s="96" t="s">
        <v>1</v>
      </c>
      <c r="C872" s="96" t="s">
        <v>1</v>
      </c>
      <c r="D872" s="96" t="s">
        <v>116</v>
      </c>
      <c r="E872" s="99" t="s">
        <v>117</v>
      </c>
      <c r="F872" s="248">
        <v>1503.5</v>
      </c>
      <c r="G872" s="247">
        <v>0</v>
      </c>
      <c r="H872" s="247">
        <f t="shared" si="61"/>
        <v>1503.5</v>
      </c>
      <c r="I872" s="249"/>
    </row>
    <row r="873" ht="17.1" customHeight="1" spans="1:9">
      <c r="A873" s="246">
        <v>2130103</v>
      </c>
      <c r="B873" s="96" t="s">
        <v>1</v>
      </c>
      <c r="C873" s="96" t="s">
        <v>1</v>
      </c>
      <c r="D873" s="96" t="s">
        <v>118</v>
      </c>
      <c r="E873" s="99" t="s">
        <v>119</v>
      </c>
      <c r="F873" s="248">
        <v>0</v>
      </c>
      <c r="G873" s="247"/>
      <c r="H873" s="247">
        <f t="shared" si="61"/>
        <v>0</v>
      </c>
      <c r="I873" s="249"/>
    </row>
    <row r="874" ht="17.1" customHeight="1" spans="1:9">
      <c r="A874" s="246">
        <v>2130104</v>
      </c>
      <c r="B874" s="96" t="s">
        <v>1</v>
      </c>
      <c r="C874" s="96" t="s">
        <v>1</v>
      </c>
      <c r="D874" s="96" t="s">
        <v>120</v>
      </c>
      <c r="E874" s="99" t="s">
        <v>133</v>
      </c>
      <c r="F874" s="248">
        <v>4319.03</v>
      </c>
      <c r="G874" s="247">
        <v>6.57000000000062</v>
      </c>
      <c r="H874" s="247">
        <f t="shared" si="61"/>
        <v>4325.6</v>
      </c>
      <c r="I874" s="249"/>
    </row>
    <row r="875" ht="17.1" customHeight="1" spans="1:9">
      <c r="A875" s="246">
        <v>2130105</v>
      </c>
      <c r="B875" s="96" t="s">
        <v>1</v>
      </c>
      <c r="C875" s="96" t="s">
        <v>1</v>
      </c>
      <c r="D875" s="96" t="s">
        <v>122</v>
      </c>
      <c r="E875" s="99" t="s">
        <v>773</v>
      </c>
      <c r="F875" s="248">
        <v>0</v>
      </c>
      <c r="G875" s="247"/>
      <c r="H875" s="247">
        <f t="shared" si="61"/>
        <v>0</v>
      </c>
      <c r="I875" s="249"/>
    </row>
    <row r="876" ht="17.1" customHeight="1" spans="1:9">
      <c r="A876" s="246">
        <v>2130106</v>
      </c>
      <c r="B876" s="96" t="s">
        <v>1</v>
      </c>
      <c r="C876" s="96" t="s">
        <v>1</v>
      </c>
      <c r="D876" s="96" t="s">
        <v>124</v>
      </c>
      <c r="E876" s="99" t="s">
        <v>774</v>
      </c>
      <c r="F876" s="248">
        <v>169.58</v>
      </c>
      <c r="G876" s="247">
        <v>80</v>
      </c>
      <c r="H876" s="247">
        <f t="shared" si="61"/>
        <v>249.58</v>
      </c>
      <c r="I876" s="249"/>
    </row>
    <row r="877" ht="17.1" customHeight="1" spans="1:9">
      <c r="A877" s="246">
        <v>2130108</v>
      </c>
      <c r="B877" s="96" t="s">
        <v>1</v>
      </c>
      <c r="C877" s="96" t="s">
        <v>1</v>
      </c>
      <c r="D877" s="96" t="s">
        <v>128</v>
      </c>
      <c r="E877" s="99" t="s">
        <v>775</v>
      </c>
      <c r="F877" s="248">
        <v>550.46</v>
      </c>
      <c r="G877" s="247">
        <v>15.5</v>
      </c>
      <c r="H877" s="247">
        <f t="shared" si="61"/>
        <v>565.96</v>
      </c>
      <c r="I877" s="249"/>
    </row>
    <row r="878" ht="17.1" customHeight="1" spans="1:9">
      <c r="A878" s="246">
        <v>2130109</v>
      </c>
      <c r="B878" s="96" t="s">
        <v>1</v>
      </c>
      <c r="C878" s="96" t="s">
        <v>1</v>
      </c>
      <c r="D878" s="96" t="s">
        <v>130</v>
      </c>
      <c r="E878" s="99" t="s">
        <v>776</v>
      </c>
      <c r="F878" s="248">
        <v>10</v>
      </c>
      <c r="G878" s="247">
        <v>0</v>
      </c>
      <c r="H878" s="247">
        <f t="shared" si="61"/>
        <v>10</v>
      </c>
      <c r="I878" s="249"/>
    </row>
    <row r="879" ht="17.1" customHeight="1" spans="1:9">
      <c r="A879" s="246">
        <v>2130110</v>
      </c>
      <c r="B879" s="96" t="s">
        <v>1</v>
      </c>
      <c r="C879" s="96" t="s">
        <v>1</v>
      </c>
      <c r="D879" s="96" t="s">
        <v>169</v>
      </c>
      <c r="E879" s="99" t="s">
        <v>777</v>
      </c>
      <c r="F879" s="248">
        <v>0</v>
      </c>
      <c r="G879" s="247"/>
      <c r="H879" s="247">
        <f t="shared" si="61"/>
        <v>0</v>
      </c>
      <c r="I879" s="249"/>
    </row>
    <row r="880" ht="17.1" customHeight="1" spans="1:9">
      <c r="A880" s="246">
        <v>2130111</v>
      </c>
      <c r="B880" s="96" t="s">
        <v>1</v>
      </c>
      <c r="C880" s="96" t="s">
        <v>1</v>
      </c>
      <c r="D880" s="96" t="s">
        <v>181</v>
      </c>
      <c r="E880" s="99" t="s">
        <v>778</v>
      </c>
      <c r="F880" s="248">
        <v>0</v>
      </c>
      <c r="G880" s="247"/>
      <c r="H880" s="247">
        <f t="shared" si="61"/>
        <v>0</v>
      </c>
      <c r="I880" s="249"/>
    </row>
    <row r="881" ht="17.1" customHeight="1" spans="1:9">
      <c r="A881" s="246">
        <v>2130112</v>
      </c>
      <c r="B881" s="96" t="s">
        <v>1</v>
      </c>
      <c r="C881" s="96" t="s">
        <v>1</v>
      </c>
      <c r="D881" s="96" t="s">
        <v>183</v>
      </c>
      <c r="E881" s="99" t="s">
        <v>779</v>
      </c>
      <c r="F881" s="248">
        <v>20</v>
      </c>
      <c r="G881" s="247">
        <v>0</v>
      </c>
      <c r="H881" s="247">
        <f t="shared" si="61"/>
        <v>20</v>
      </c>
      <c r="I881" s="249"/>
    </row>
    <row r="882" ht="17.1" customHeight="1" spans="1:9">
      <c r="A882" s="246">
        <v>2130114</v>
      </c>
      <c r="B882" s="262" t="s">
        <v>1</v>
      </c>
      <c r="C882" s="262" t="s">
        <v>1</v>
      </c>
      <c r="D882" s="262" t="s">
        <v>199</v>
      </c>
      <c r="E882" s="99" t="s">
        <v>780</v>
      </c>
      <c r="F882" s="248">
        <v>0</v>
      </c>
      <c r="G882" s="247"/>
      <c r="H882" s="247">
        <f t="shared" si="61"/>
        <v>0</v>
      </c>
      <c r="I882" s="249"/>
    </row>
    <row r="883" ht="17.1" customHeight="1" spans="1:9">
      <c r="A883" s="246">
        <v>2130119</v>
      </c>
      <c r="B883" s="96" t="s">
        <v>1</v>
      </c>
      <c r="C883" s="96" t="s">
        <v>1</v>
      </c>
      <c r="D883" s="96" t="s">
        <v>327</v>
      </c>
      <c r="E883" s="99" t="s">
        <v>781</v>
      </c>
      <c r="F883" s="248">
        <v>0</v>
      </c>
      <c r="G883" s="247">
        <v>20</v>
      </c>
      <c r="H883" s="247">
        <f t="shared" si="61"/>
        <v>20</v>
      </c>
      <c r="I883" s="249"/>
    </row>
    <row r="884" ht="17.1" customHeight="1" spans="1:9">
      <c r="A884" s="246">
        <v>2130120</v>
      </c>
      <c r="B884" s="96" t="s">
        <v>1</v>
      </c>
      <c r="C884" s="96" t="s">
        <v>1</v>
      </c>
      <c r="D884" s="96" t="s">
        <v>328</v>
      </c>
      <c r="E884" s="99" t="s">
        <v>782</v>
      </c>
      <c r="F884" s="248">
        <v>2341</v>
      </c>
      <c r="G884" s="247">
        <v>0</v>
      </c>
      <c r="H884" s="247">
        <f t="shared" si="61"/>
        <v>2341</v>
      </c>
      <c r="I884" s="249"/>
    </row>
    <row r="885" ht="17.1" customHeight="1" spans="1:9">
      <c r="A885" s="246">
        <v>2130121</v>
      </c>
      <c r="B885" s="96" t="s">
        <v>1</v>
      </c>
      <c r="C885" s="96" t="s">
        <v>1</v>
      </c>
      <c r="D885" s="96" t="s">
        <v>330</v>
      </c>
      <c r="E885" s="99" t="s">
        <v>783</v>
      </c>
      <c r="F885" s="248">
        <v>0</v>
      </c>
      <c r="G885" s="247"/>
      <c r="H885" s="247">
        <f t="shared" si="61"/>
        <v>0</v>
      </c>
      <c r="I885" s="249"/>
    </row>
    <row r="886" ht="17.1" customHeight="1" spans="1:9">
      <c r="A886" s="246">
        <v>2130122</v>
      </c>
      <c r="B886" s="96" t="s">
        <v>1</v>
      </c>
      <c r="C886" s="96" t="s">
        <v>1</v>
      </c>
      <c r="D886" s="96" t="s">
        <v>332</v>
      </c>
      <c r="E886" s="99" t="s">
        <v>784</v>
      </c>
      <c r="F886" s="248">
        <v>2827.06</v>
      </c>
      <c r="G886" s="247">
        <v>1754.86</v>
      </c>
      <c r="H886" s="247">
        <f t="shared" si="61"/>
        <v>4581.92</v>
      </c>
      <c r="I886" s="249"/>
    </row>
    <row r="887" ht="17.1" customHeight="1" spans="1:9">
      <c r="A887" s="246">
        <v>2130124</v>
      </c>
      <c r="B887" s="262" t="s">
        <v>1</v>
      </c>
      <c r="C887" s="262" t="s">
        <v>1</v>
      </c>
      <c r="D887" s="262" t="s">
        <v>601</v>
      </c>
      <c r="E887" s="99" t="s">
        <v>785</v>
      </c>
      <c r="F887" s="248">
        <v>1894.52</v>
      </c>
      <c r="G887" s="247">
        <v>-68</v>
      </c>
      <c r="H887" s="247">
        <f t="shared" si="61"/>
        <v>1826.52</v>
      </c>
      <c r="I887" s="249"/>
    </row>
    <row r="888" ht="17.1" customHeight="1" spans="1:9">
      <c r="A888" s="246">
        <v>2130125</v>
      </c>
      <c r="B888" s="96" t="s">
        <v>1</v>
      </c>
      <c r="C888" s="96" t="s">
        <v>1</v>
      </c>
      <c r="D888" s="96" t="s">
        <v>212</v>
      </c>
      <c r="E888" s="99" t="s">
        <v>786</v>
      </c>
      <c r="F888" s="248">
        <v>0</v>
      </c>
      <c r="G888" s="247"/>
      <c r="H888" s="247">
        <f t="shared" si="61"/>
        <v>0</v>
      </c>
      <c r="I888" s="249"/>
    </row>
    <row r="889" ht="17.1" customHeight="1" spans="1:9">
      <c r="A889" s="246">
        <v>2130126</v>
      </c>
      <c r="B889" s="96" t="s">
        <v>1</v>
      </c>
      <c r="C889" s="96" t="s">
        <v>1</v>
      </c>
      <c r="D889" s="96" t="s">
        <v>217</v>
      </c>
      <c r="E889" s="99" t="s">
        <v>787</v>
      </c>
      <c r="F889" s="248">
        <v>2107.89</v>
      </c>
      <c r="G889" s="247">
        <v>451.4</v>
      </c>
      <c r="H889" s="247">
        <f t="shared" si="61"/>
        <v>2559.29</v>
      </c>
      <c r="I889" s="249"/>
    </row>
    <row r="890" ht="17.1" customHeight="1" spans="1:9">
      <c r="A890" s="246">
        <v>2130135</v>
      </c>
      <c r="B890" s="96" t="s">
        <v>1</v>
      </c>
      <c r="C890" s="96" t="s">
        <v>1</v>
      </c>
      <c r="D890" s="96" t="s">
        <v>245</v>
      </c>
      <c r="E890" s="99" t="s">
        <v>788</v>
      </c>
      <c r="F890" s="248">
        <v>111.88</v>
      </c>
      <c r="G890" s="247">
        <v>0</v>
      </c>
      <c r="H890" s="247">
        <f t="shared" si="61"/>
        <v>111.88</v>
      </c>
      <c r="I890" s="249"/>
    </row>
    <row r="891" ht="17.1" customHeight="1" spans="1:9">
      <c r="A891" s="246">
        <v>2130142</v>
      </c>
      <c r="B891" s="262" t="s">
        <v>1</v>
      </c>
      <c r="C891" s="262" t="s">
        <v>1</v>
      </c>
      <c r="D891" s="262" t="s">
        <v>789</v>
      </c>
      <c r="E891" s="99" t="s">
        <v>790</v>
      </c>
      <c r="F891" s="248">
        <v>0</v>
      </c>
      <c r="G891" s="247"/>
      <c r="H891" s="247">
        <f t="shared" si="61"/>
        <v>0</v>
      </c>
      <c r="I891" s="249"/>
    </row>
    <row r="892" ht="17.1" customHeight="1" spans="1:9">
      <c r="A892" s="246">
        <v>2130148</v>
      </c>
      <c r="B892" s="96" t="s">
        <v>1</v>
      </c>
      <c r="C892" s="96" t="s">
        <v>1</v>
      </c>
      <c r="D892" s="96" t="s">
        <v>791</v>
      </c>
      <c r="E892" s="99" t="s">
        <v>792</v>
      </c>
      <c r="F892" s="248">
        <v>0</v>
      </c>
      <c r="G892" s="247"/>
      <c r="H892" s="247">
        <f t="shared" si="61"/>
        <v>0</v>
      </c>
      <c r="I892" s="249"/>
    </row>
    <row r="893" ht="17.1" customHeight="1" spans="1:9">
      <c r="A893" s="246">
        <v>2130152</v>
      </c>
      <c r="B893" s="96" t="s">
        <v>1</v>
      </c>
      <c r="C893" s="96" t="s">
        <v>1</v>
      </c>
      <c r="D893" s="96" t="s">
        <v>793</v>
      </c>
      <c r="E893" s="99" t="s">
        <v>794</v>
      </c>
      <c r="F893" s="248">
        <v>0</v>
      </c>
      <c r="G893" s="247"/>
      <c r="H893" s="247">
        <f t="shared" si="61"/>
        <v>0</v>
      </c>
      <c r="I893" s="249"/>
    </row>
    <row r="894" ht="17.1" customHeight="1" spans="1:9">
      <c r="A894" s="246">
        <v>2130153</v>
      </c>
      <c r="B894" s="96" t="s">
        <v>1</v>
      </c>
      <c r="C894" s="96" t="s">
        <v>1</v>
      </c>
      <c r="D894" s="96" t="s">
        <v>795</v>
      </c>
      <c r="E894" s="99" t="s">
        <v>796</v>
      </c>
      <c r="F894" s="248">
        <v>75.92</v>
      </c>
      <c r="G894" s="247">
        <v>195.97</v>
      </c>
      <c r="H894" s="247">
        <f t="shared" si="61"/>
        <v>271.89</v>
      </c>
      <c r="I894" s="249"/>
    </row>
    <row r="895" ht="17.1" customHeight="1" spans="1:9">
      <c r="A895" s="246">
        <v>2130199</v>
      </c>
      <c r="B895" s="262" t="s">
        <v>1</v>
      </c>
      <c r="C895" s="262" t="s">
        <v>1</v>
      </c>
      <c r="D895" s="262" t="s">
        <v>134</v>
      </c>
      <c r="E895" s="99" t="s">
        <v>797</v>
      </c>
      <c r="F895" s="248">
        <v>1376.98</v>
      </c>
      <c r="G895" s="247">
        <v>-598.32</v>
      </c>
      <c r="H895" s="247">
        <f t="shared" si="61"/>
        <v>778.66</v>
      </c>
      <c r="I895" s="249"/>
    </row>
    <row r="896" ht="17.1" customHeight="1" spans="1:9">
      <c r="A896" s="246">
        <v>21302</v>
      </c>
      <c r="B896" s="262" t="s">
        <v>770</v>
      </c>
      <c r="C896" s="262" t="s">
        <v>116</v>
      </c>
      <c r="D896" s="262" t="s">
        <v>1</v>
      </c>
      <c r="E896" s="99" t="s">
        <v>798</v>
      </c>
      <c r="F896" s="248">
        <f>SUM(F897:F918)</f>
        <v>1084.7</v>
      </c>
      <c r="G896" s="248">
        <f>SUM(G897:G918)</f>
        <v>1908.63</v>
      </c>
      <c r="H896" s="248">
        <f>SUM(H897:H918)</f>
        <v>2993.33</v>
      </c>
      <c r="I896" s="251"/>
    </row>
    <row r="897" ht="17.1" customHeight="1" spans="1:9">
      <c r="A897" s="246">
        <v>2130201</v>
      </c>
      <c r="B897" s="96" t="s">
        <v>1</v>
      </c>
      <c r="C897" s="96" t="s">
        <v>1</v>
      </c>
      <c r="D897" s="96" t="s">
        <v>113</v>
      </c>
      <c r="E897" s="99" t="s">
        <v>115</v>
      </c>
      <c r="F897" s="248">
        <v>0</v>
      </c>
      <c r="G897" s="247"/>
      <c r="H897" s="247">
        <f t="shared" ref="H897:H918" si="62">F897+G897</f>
        <v>0</v>
      </c>
      <c r="I897" s="249"/>
    </row>
    <row r="898" ht="17.1" customHeight="1" spans="1:9">
      <c r="A898" s="246">
        <v>2130202</v>
      </c>
      <c r="B898" s="96" t="s">
        <v>1</v>
      </c>
      <c r="C898" s="96" t="s">
        <v>1</v>
      </c>
      <c r="D898" s="96" t="s">
        <v>116</v>
      </c>
      <c r="E898" s="99" t="s">
        <v>117</v>
      </c>
      <c r="F898" s="248">
        <v>0</v>
      </c>
      <c r="G898" s="247"/>
      <c r="H898" s="247">
        <f t="shared" si="62"/>
        <v>0</v>
      </c>
      <c r="I898" s="249"/>
    </row>
    <row r="899" ht="17.1" customHeight="1" spans="1:9">
      <c r="A899" s="246">
        <v>2130203</v>
      </c>
      <c r="B899" s="96" t="s">
        <v>1</v>
      </c>
      <c r="C899" s="96" t="s">
        <v>1</v>
      </c>
      <c r="D899" s="96" t="s">
        <v>118</v>
      </c>
      <c r="E899" s="99" t="s">
        <v>119</v>
      </c>
      <c r="F899" s="248">
        <v>0</v>
      </c>
      <c r="G899" s="247"/>
      <c r="H899" s="247">
        <f t="shared" si="62"/>
        <v>0</v>
      </c>
      <c r="I899" s="249"/>
    </row>
    <row r="900" ht="17.1" customHeight="1" spans="1:9">
      <c r="A900" s="246">
        <v>2130204</v>
      </c>
      <c r="B900" s="96" t="s">
        <v>1</v>
      </c>
      <c r="C900" s="96" t="s">
        <v>1</v>
      </c>
      <c r="D900" s="96" t="s">
        <v>120</v>
      </c>
      <c r="E900" s="99" t="s">
        <v>799</v>
      </c>
      <c r="F900" s="248">
        <v>375.74</v>
      </c>
      <c r="G900" s="247">
        <v>5.33999999999997</v>
      </c>
      <c r="H900" s="247">
        <f t="shared" si="62"/>
        <v>381.08</v>
      </c>
      <c r="I900" s="249"/>
    </row>
    <row r="901" ht="17.1" customHeight="1" spans="1:9">
      <c r="A901" s="246">
        <v>2130205</v>
      </c>
      <c r="B901" s="262" t="s">
        <v>1</v>
      </c>
      <c r="C901" s="262" t="s">
        <v>1</v>
      </c>
      <c r="D901" s="262" t="s">
        <v>122</v>
      </c>
      <c r="E901" s="99" t="s">
        <v>800</v>
      </c>
      <c r="F901" s="248">
        <v>71.92</v>
      </c>
      <c r="G901" s="247">
        <v>246.63</v>
      </c>
      <c r="H901" s="247">
        <f t="shared" si="62"/>
        <v>318.55</v>
      </c>
      <c r="I901" s="249"/>
    </row>
    <row r="902" ht="17.1" customHeight="1" spans="1:9">
      <c r="A902" s="246">
        <v>2130206</v>
      </c>
      <c r="B902" s="96" t="s">
        <v>1</v>
      </c>
      <c r="C902" s="96" t="s">
        <v>1</v>
      </c>
      <c r="D902" s="96" t="s">
        <v>124</v>
      </c>
      <c r="E902" s="99" t="s">
        <v>801</v>
      </c>
      <c r="F902" s="248">
        <v>0</v>
      </c>
      <c r="G902" s="247"/>
      <c r="H902" s="247">
        <f t="shared" si="62"/>
        <v>0</v>
      </c>
      <c r="I902" s="249"/>
    </row>
    <row r="903" ht="17.1" customHeight="1" spans="1:9">
      <c r="A903" s="246">
        <v>2130207</v>
      </c>
      <c r="B903" s="96" t="s">
        <v>1</v>
      </c>
      <c r="C903" s="96" t="s">
        <v>1</v>
      </c>
      <c r="D903" s="96" t="s">
        <v>126</v>
      </c>
      <c r="E903" s="99" t="s">
        <v>802</v>
      </c>
      <c r="F903" s="248">
        <v>41.2</v>
      </c>
      <c r="G903" s="247">
        <v>174.28</v>
      </c>
      <c r="H903" s="247">
        <f t="shared" si="62"/>
        <v>215.48</v>
      </c>
      <c r="I903" s="249"/>
    </row>
    <row r="904" ht="17.1" customHeight="1" spans="1:9">
      <c r="A904" s="246">
        <v>2130209</v>
      </c>
      <c r="B904" s="96" t="s">
        <v>1</v>
      </c>
      <c r="C904" s="96" t="s">
        <v>1</v>
      </c>
      <c r="D904" s="96" t="s">
        <v>130</v>
      </c>
      <c r="E904" s="99" t="s">
        <v>803</v>
      </c>
      <c r="F904" s="248">
        <v>0</v>
      </c>
      <c r="G904" s="247">
        <v>375.69</v>
      </c>
      <c r="H904" s="247">
        <f t="shared" si="62"/>
        <v>375.69</v>
      </c>
      <c r="I904" s="249"/>
    </row>
    <row r="905" ht="17.1" customHeight="1" spans="1:9">
      <c r="A905" s="246">
        <v>2130211</v>
      </c>
      <c r="B905" s="96" t="s">
        <v>1</v>
      </c>
      <c r="C905" s="96" t="s">
        <v>1</v>
      </c>
      <c r="D905" s="96" t="s">
        <v>181</v>
      </c>
      <c r="E905" s="99" t="s">
        <v>804</v>
      </c>
      <c r="F905" s="248">
        <v>4.19</v>
      </c>
      <c r="G905" s="247">
        <v>74.98</v>
      </c>
      <c r="H905" s="247">
        <f t="shared" si="62"/>
        <v>79.17</v>
      </c>
      <c r="I905" s="249"/>
    </row>
    <row r="906" ht="17.1" customHeight="1" spans="1:9">
      <c r="A906" s="246">
        <v>2130212</v>
      </c>
      <c r="B906" s="96" t="s">
        <v>1</v>
      </c>
      <c r="C906" s="96" t="s">
        <v>1</v>
      </c>
      <c r="D906" s="96" t="s">
        <v>183</v>
      </c>
      <c r="E906" s="99" t="s">
        <v>805</v>
      </c>
      <c r="F906" s="248">
        <v>0</v>
      </c>
      <c r="G906" s="247"/>
      <c r="H906" s="247">
        <f t="shared" si="62"/>
        <v>0</v>
      </c>
      <c r="I906" s="249"/>
    </row>
    <row r="907" ht="17.1" customHeight="1" spans="1:9">
      <c r="A907" s="246">
        <v>2130213</v>
      </c>
      <c r="B907" s="96" t="s">
        <v>1</v>
      </c>
      <c r="C907" s="96" t="s">
        <v>1</v>
      </c>
      <c r="D907" s="96" t="s">
        <v>191</v>
      </c>
      <c r="E907" s="99" t="s">
        <v>806</v>
      </c>
      <c r="F907" s="248">
        <v>0</v>
      </c>
      <c r="G907" s="247"/>
      <c r="H907" s="247">
        <f t="shared" si="62"/>
        <v>0</v>
      </c>
      <c r="I907" s="249"/>
    </row>
    <row r="908" ht="17.1" customHeight="1" spans="1:9">
      <c r="A908" s="246">
        <v>2130217</v>
      </c>
      <c r="B908" s="96" t="s">
        <v>1</v>
      </c>
      <c r="C908" s="96" t="s">
        <v>1</v>
      </c>
      <c r="D908" s="96" t="s">
        <v>663</v>
      </c>
      <c r="E908" s="99" t="s">
        <v>807</v>
      </c>
      <c r="F908" s="248">
        <v>0</v>
      </c>
      <c r="G908" s="247"/>
      <c r="H908" s="247">
        <f t="shared" si="62"/>
        <v>0</v>
      </c>
      <c r="I908" s="249"/>
    </row>
    <row r="909" ht="17.1" customHeight="1" spans="1:9">
      <c r="A909" s="246">
        <v>2130220</v>
      </c>
      <c r="B909" s="96" t="s">
        <v>1</v>
      </c>
      <c r="C909" s="96" t="s">
        <v>1</v>
      </c>
      <c r="D909" s="96" t="s">
        <v>328</v>
      </c>
      <c r="E909" s="99" t="s">
        <v>291</v>
      </c>
      <c r="F909" s="248">
        <v>0</v>
      </c>
      <c r="G909" s="247"/>
      <c r="H909" s="247">
        <f t="shared" si="62"/>
        <v>0</v>
      </c>
      <c r="I909" s="249"/>
    </row>
    <row r="910" ht="17.1" customHeight="1" spans="1:9">
      <c r="A910" s="246">
        <v>2130221</v>
      </c>
      <c r="B910" s="96" t="s">
        <v>1</v>
      </c>
      <c r="C910" s="96" t="s">
        <v>1</v>
      </c>
      <c r="D910" s="96" t="s">
        <v>330</v>
      </c>
      <c r="E910" s="99" t="s">
        <v>808</v>
      </c>
      <c r="F910" s="248">
        <v>376.88</v>
      </c>
      <c r="G910" s="247">
        <v>220</v>
      </c>
      <c r="H910" s="247">
        <f t="shared" si="62"/>
        <v>596.88</v>
      </c>
      <c r="I910" s="249"/>
    </row>
    <row r="911" ht="17.1" customHeight="1" spans="1:9">
      <c r="A911" s="246">
        <v>2130223</v>
      </c>
      <c r="B911" s="96" t="s">
        <v>1</v>
      </c>
      <c r="C911" s="96" t="s">
        <v>1</v>
      </c>
      <c r="D911" s="96" t="s">
        <v>208</v>
      </c>
      <c r="E911" s="99" t="s">
        <v>809</v>
      </c>
      <c r="F911" s="248">
        <v>0</v>
      </c>
      <c r="G911" s="247"/>
      <c r="H911" s="247">
        <f t="shared" si="62"/>
        <v>0</v>
      </c>
      <c r="I911" s="249"/>
    </row>
    <row r="912" ht="17.1" customHeight="1" spans="1:9">
      <c r="A912" s="246">
        <v>2130226</v>
      </c>
      <c r="B912" s="96" t="s">
        <v>1</v>
      </c>
      <c r="C912" s="96" t="s">
        <v>1</v>
      </c>
      <c r="D912" s="96" t="s">
        <v>217</v>
      </c>
      <c r="E912" s="99" t="s">
        <v>810</v>
      </c>
      <c r="F912" s="248">
        <v>0</v>
      </c>
      <c r="G912" s="247"/>
      <c r="H912" s="247">
        <f t="shared" si="62"/>
        <v>0</v>
      </c>
      <c r="I912" s="249"/>
    </row>
    <row r="913" ht="17.1" customHeight="1" spans="1:9">
      <c r="A913" s="246">
        <v>2130227</v>
      </c>
      <c r="B913" s="96" t="s">
        <v>1</v>
      </c>
      <c r="C913" s="96" t="s">
        <v>1</v>
      </c>
      <c r="D913" s="96" t="s">
        <v>612</v>
      </c>
      <c r="E913" s="99" t="s">
        <v>811</v>
      </c>
      <c r="F913" s="248">
        <v>4</v>
      </c>
      <c r="G913" s="247">
        <v>0</v>
      </c>
      <c r="H913" s="247">
        <f t="shared" si="62"/>
        <v>4</v>
      </c>
      <c r="I913" s="249"/>
    </row>
    <row r="914" ht="17.1" customHeight="1" spans="1:9">
      <c r="A914" s="246">
        <v>2130234</v>
      </c>
      <c r="B914" s="96" t="s">
        <v>1</v>
      </c>
      <c r="C914" s="96" t="s">
        <v>1</v>
      </c>
      <c r="D914" s="96" t="s">
        <v>240</v>
      </c>
      <c r="E914" s="99" t="s">
        <v>812</v>
      </c>
      <c r="F914" s="248">
        <v>84.2</v>
      </c>
      <c r="G914" s="247">
        <v>570.71</v>
      </c>
      <c r="H914" s="247">
        <f t="shared" si="62"/>
        <v>654.91</v>
      </c>
      <c r="I914" s="249"/>
    </row>
    <row r="915" ht="17.1" customHeight="1" spans="1:9">
      <c r="A915" s="246">
        <v>2130236</v>
      </c>
      <c r="B915" s="96" t="s">
        <v>1</v>
      </c>
      <c r="C915" s="96" t="s">
        <v>1</v>
      </c>
      <c r="D915" s="96" t="s">
        <v>248</v>
      </c>
      <c r="E915" s="99" t="s">
        <v>813</v>
      </c>
      <c r="F915" s="248">
        <v>0</v>
      </c>
      <c r="G915" s="247"/>
      <c r="H915" s="247">
        <f t="shared" si="62"/>
        <v>0</v>
      </c>
      <c r="I915" s="249"/>
    </row>
    <row r="916" ht="17.1" customHeight="1" spans="1:9">
      <c r="A916" s="246">
        <v>2130237</v>
      </c>
      <c r="B916" s="96" t="s">
        <v>1</v>
      </c>
      <c r="C916" s="96" t="s">
        <v>1</v>
      </c>
      <c r="D916" s="96" t="s">
        <v>250</v>
      </c>
      <c r="E916" s="99" t="s">
        <v>779</v>
      </c>
      <c r="F916" s="248">
        <v>124.99</v>
      </c>
      <c r="G916" s="247">
        <v>2</v>
      </c>
      <c r="H916" s="247">
        <f t="shared" si="62"/>
        <v>126.99</v>
      </c>
      <c r="I916" s="249"/>
    </row>
    <row r="917" ht="17.1" customHeight="1" spans="1:9">
      <c r="A917" s="246">
        <v>2130238</v>
      </c>
      <c r="B917" s="96" t="s">
        <v>1</v>
      </c>
      <c r="C917" s="96" t="s">
        <v>1</v>
      </c>
      <c r="D917" s="96" t="s">
        <v>254</v>
      </c>
      <c r="E917" s="99" t="s">
        <v>814</v>
      </c>
      <c r="F917" s="248">
        <v>1.58</v>
      </c>
      <c r="G917" s="247">
        <v>239</v>
      </c>
      <c r="H917" s="247">
        <f t="shared" si="62"/>
        <v>240.58</v>
      </c>
      <c r="I917" s="249"/>
    </row>
    <row r="918" ht="17.1" customHeight="1" spans="1:9">
      <c r="A918" s="246">
        <v>2130299</v>
      </c>
      <c r="B918" s="96" t="s">
        <v>1</v>
      </c>
      <c r="C918" s="96" t="s">
        <v>1</v>
      </c>
      <c r="D918" s="96" t="s">
        <v>134</v>
      </c>
      <c r="E918" s="99" t="s">
        <v>815</v>
      </c>
      <c r="F918" s="248">
        <v>0</v>
      </c>
      <c r="G918" s="247"/>
      <c r="H918" s="247">
        <f t="shared" si="62"/>
        <v>0</v>
      </c>
      <c r="I918" s="249"/>
    </row>
    <row r="919" ht="17.1" customHeight="1" spans="1:9">
      <c r="A919" s="246">
        <v>21303</v>
      </c>
      <c r="B919" s="96" t="s">
        <v>770</v>
      </c>
      <c r="C919" s="96" t="s">
        <v>118</v>
      </c>
      <c r="D919" s="96" t="s">
        <v>1</v>
      </c>
      <c r="E919" s="99" t="s">
        <v>816</v>
      </c>
      <c r="F919" s="248">
        <f>SUM(F920:F946)</f>
        <v>8653.91</v>
      </c>
      <c r="G919" s="248">
        <f>SUM(G920:G946)</f>
        <v>1769.17</v>
      </c>
      <c r="H919" s="248">
        <f>SUM(H920:H946)</f>
        <v>10423.08</v>
      </c>
      <c r="I919" s="251"/>
    </row>
    <row r="920" ht="17.1" customHeight="1" spans="1:9">
      <c r="A920" s="246">
        <v>2130301</v>
      </c>
      <c r="B920" s="96" t="s">
        <v>1</v>
      </c>
      <c r="C920" s="96" t="s">
        <v>1</v>
      </c>
      <c r="D920" s="96" t="s">
        <v>113</v>
      </c>
      <c r="E920" s="99" t="s">
        <v>115</v>
      </c>
      <c r="F920" s="248">
        <v>81.07</v>
      </c>
      <c r="G920" s="247">
        <v>0</v>
      </c>
      <c r="H920" s="247">
        <f t="shared" ref="H920:H946" si="63">F920+G920</f>
        <v>81.07</v>
      </c>
      <c r="I920" s="249"/>
    </row>
    <row r="921" ht="17.1" customHeight="1" spans="1:9">
      <c r="A921" s="246">
        <v>2130302</v>
      </c>
      <c r="B921" s="96" t="s">
        <v>1</v>
      </c>
      <c r="C921" s="96" t="s">
        <v>1</v>
      </c>
      <c r="D921" s="96" t="s">
        <v>116</v>
      </c>
      <c r="E921" s="99" t="s">
        <v>117</v>
      </c>
      <c r="F921" s="248">
        <v>0</v>
      </c>
      <c r="G921" s="247"/>
      <c r="H921" s="247">
        <f t="shared" si="63"/>
        <v>0</v>
      </c>
      <c r="I921" s="249"/>
    </row>
    <row r="922" ht="17.1" customHeight="1" spans="1:9">
      <c r="A922" s="246">
        <v>2130303</v>
      </c>
      <c r="B922" s="96" t="s">
        <v>1</v>
      </c>
      <c r="C922" s="96" t="s">
        <v>1</v>
      </c>
      <c r="D922" s="96" t="s">
        <v>118</v>
      </c>
      <c r="E922" s="99" t="s">
        <v>119</v>
      </c>
      <c r="F922" s="248">
        <v>931.88</v>
      </c>
      <c r="G922" s="247">
        <v>0</v>
      </c>
      <c r="H922" s="247">
        <f t="shared" si="63"/>
        <v>931.88</v>
      </c>
      <c r="I922" s="249"/>
    </row>
    <row r="923" ht="17.1" customHeight="1" spans="1:9">
      <c r="A923" s="246">
        <v>2130304</v>
      </c>
      <c r="B923" s="96" t="s">
        <v>1</v>
      </c>
      <c r="C923" s="96" t="s">
        <v>1</v>
      </c>
      <c r="D923" s="96" t="s">
        <v>120</v>
      </c>
      <c r="E923" s="99" t="s">
        <v>817</v>
      </c>
      <c r="F923" s="248">
        <v>0</v>
      </c>
      <c r="G923" s="247"/>
      <c r="H923" s="247">
        <f t="shared" si="63"/>
        <v>0</v>
      </c>
      <c r="I923" s="249"/>
    </row>
    <row r="924" ht="17.1" customHeight="1" spans="1:9">
      <c r="A924" s="246">
        <v>2130305</v>
      </c>
      <c r="B924" s="96" t="s">
        <v>1</v>
      </c>
      <c r="C924" s="96" t="s">
        <v>1</v>
      </c>
      <c r="D924" s="96" t="s">
        <v>122</v>
      </c>
      <c r="E924" s="99" t="s">
        <v>818</v>
      </c>
      <c r="F924" s="248">
        <v>1632.68</v>
      </c>
      <c r="G924" s="247">
        <v>856.99</v>
      </c>
      <c r="H924" s="247">
        <f t="shared" si="63"/>
        <v>2489.67</v>
      </c>
      <c r="I924" s="249"/>
    </row>
    <row r="925" ht="17.1" customHeight="1" spans="1:9">
      <c r="A925" s="246">
        <v>2130306</v>
      </c>
      <c r="B925" s="96" t="s">
        <v>1</v>
      </c>
      <c r="C925" s="96" t="s">
        <v>1</v>
      </c>
      <c r="D925" s="96" t="s">
        <v>124</v>
      </c>
      <c r="E925" s="99" t="s">
        <v>819</v>
      </c>
      <c r="F925" s="248">
        <v>855.17</v>
      </c>
      <c r="G925" s="247">
        <v>95.5</v>
      </c>
      <c r="H925" s="247">
        <f t="shared" si="63"/>
        <v>950.67</v>
      </c>
      <c r="I925" s="249"/>
    </row>
    <row r="926" ht="17.1" customHeight="1" spans="1:9">
      <c r="A926" s="246">
        <v>2130307</v>
      </c>
      <c r="B926" s="96" t="s">
        <v>1</v>
      </c>
      <c r="C926" s="96" t="s">
        <v>1</v>
      </c>
      <c r="D926" s="96" t="s">
        <v>126</v>
      </c>
      <c r="E926" s="99" t="s">
        <v>820</v>
      </c>
      <c r="F926" s="248">
        <v>0</v>
      </c>
      <c r="G926" s="247"/>
      <c r="H926" s="247">
        <f t="shared" si="63"/>
        <v>0</v>
      </c>
      <c r="I926" s="249"/>
    </row>
    <row r="927" ht="17.1" customHeight="1" spans="1:9">
      <c r="A927" s="246">
        <v>2130308</v>
      </c>
      <c r="B927" s="96" t="s">
        <v>1</v>
      </c>
      <c r="C927" s="96" t="s">
        <v>1</v>
      </c>
      <c r="D927" s="96" t="s">
        <v>128</v>
      </c>
      <c r="E927" s="99" t="s">
        <v>821</v>
      </c>
      <c r="F927" s="248">
        <v>0</v>
      </c>
      <c r="G927" s="247"/>
      <c r="H927" s="247">
        <f t="shared" si="63"/>
        <v>0</v>
      </c>
      <c r="I927" s="249"/>
    </row>
    <row r="928" ht="17.1" customHeight="1" spans="1:9">
      <c r="A928" s="246">
        <v>2130309</v>
      </c>
      <c r="B928" s="262" t="s">
        <v>1</v>
      </c>
      <c r="C928" s="262" t="s">
        <v>1</v>
      </c>
      <c r="D928" s="262" t="s">
        <v>130</v>
      </c>
      <c r="E928" s="99" t="s">
        <v>822</v>
      </c>
      <c r="F928" s="248">
        <v>0</v>
      </c>
      <c r="G928" s="247"/>
      <c r="H928" s="247">
        <f t="shared" si="63"/>
        <v>0</v>
      </c>
      <c r="I928" s="249"/>
    </row>
    <row r="929" ht="17.1" customHeight="1" spans="1:9">
      <c r="A929" s="246">
        <v>2130310</v>
      </c>
      <c r="B929" s="96" t="s">
        <v>1</v>
      </c>
      <c r="C929" s="96" t="s">
        <v>1</v>
      </c>
      <c r="D929" s="96" t="s">
        <v>169</v>
      </c>
      <c r="E929" s="99" t="s">
        <v>823</v>
      </c>
      <c r="F929" s="248">
        <v>1335</v>
      </c>
      <c r="G929" s="247">
        <v>147.5</v>
      </c>
      <c r="H929" s="247">
        <f t="shared" si="63"/>
        <v>1482.5</v>
      </c>
      <c r="I929" s="249"/>
    </row>
    <row r="930" ht="17.1" customHeight="1" spans="1:9">
      <c r="A930" s="246">
        <v>2130311</v>
      </c>
      <c r="B930" s="96" t="s">
        <v>1</v>
      </c>
      <c r="C930" s="96" t="s">
        <v>1</v>
      </c>
      <c r="D930" s="96" t="s">
        <v>181</v>
      </c>
      <c r="E930" s="99" t="s">
        <v>824</v>
      </c>
      <c r="F930" s="248">
        <v>120</v>
      </c>
      <c r="G930" s="247">
        <v>0</v>
      </c>
      <c r="H930" s="247">
        <f t="shared" si="63"/>
        <v>120</v>
      </c>
      <c r="I930" s="249"/>
    </row>
    <row r="931" ht="17.1" customHeight="1" spans="1:9">
      <c r="A931" s="246">
        <v>2130312</v>
      </c>
      <c r="B931" s="96" t="s">
        <v>1</v>
      </c>
      <c r="C931" s="96" t="s">
        <v>1</v>
      </c>
      <c r="D931" s="96" t="s">
        <v>183</v>
      </c>
      <c r="E931" s="99" t="s">
        <v>825</v>
      </c>
      <c r="F931" s="248">
        <v>0</v>
      </c>
      <c r="G931" s="247"/>
      <c r="H931" s="247">
        <f t="shared" si="63"/>
        <v>0</v>
      </c>
      <c r="I931" s="249"/>
    </row>
    <row r="932" ht="17.1" customHeight="1" spans="1:9">
      <c r="A932" s="246">
        <v>2130313</v>
      </c>
      <c r="B932" s="96" t="s">
        <v>1</v>
      </c>
      <c r="C932" s="96" t="s">
        <v>1</v>
      </c>
      <c r="D932" s="96" t="s">
        <v>191</v>
      </c>
      <c r="E932" s="99" t="s">
        <v>826</v>
      </c>
      <c r="F932" s="248">
        <v>0</v>
      </c>
      <c r="G932" s="247"/>
      <c r="H932" s="247">
        <f t="shared" si="63"/>
        <v>0</v>
      </c>
      <c r="I932" s="249"/>
    </row>
    <row r="933" ht="17.1" customHeight="1" spans="1:9">
      <c r="A933" s="246">
        <v>2130314</v>
      </c>
      <c r="B933" s="96" t="s">
        <v>1</v>
      </c>
      <c r="C933" s="96" t="s">
        <v>1</v>
      </c>
      <c r="D933" s="96" t="s">
        <v>199</v>
      </c>
      <c r="E933" s="99" t="s">
        <v>827</v>
      </c>
      <c r="F933" s="248">
        <v>1855.72</v>
      </c>
      <c r="G933" s="247">
        <v>5.81999999999994</v>
      </c>
      <c r="H933" s="247">
        <f t="shared" si="63"/>
        <v>1861.54</v>
      </c>
      <c r="I933" s="249"/>
    </row>
    <row r="934" ht="17.1" customHeight="1" spans="1:9">
      <c r="A934" s="246">
        <v>2130315</v>
      </c>
      <c r="B934" s="96" t="s">
        <v>1</v>
      </c>
      <c r="C934" s="96" t="s">
        <v>1</v>
      </c>
      <c r="D934" s="96" t="s">
        <v>262</v>
      </c>
      <c r="E934" s="99" t="s">
        <v>828</v>
      </c>
      <c r="F934" s="248">
        <v>0</v>
      </c>
      <c r="G934" s="247"/>
      <c r="H934" s="247">
        <f t="shared" si="63"/>
        <v>0</v>
      </c>
      <c r="I934" s="249"/>
    </row>
    <row r="935" ht="17.1" customHeight="1" spans="1:9">
      <c r="A935" s="246">
        <v>2130316</v>
      </c>
      <c r="B935" s="96" t="s">
        <v>1</v>
      </c>
      <c r="C935" s="96" t="s">
        <v>1</v>
      </c>
      <c r="D935" s="96" t="s">
        <v>264</v>
      </c>
      <c r="E935" s="99" t="s">
        <v>829</v>
      </c>
      <c r="F935" s="248">
        <v>755.99</v>
      </c>
      <c r="G935" s="247">
        <v>504.58</v>
      </c>
      <c r="H935" s="247">
        <f t="shared" si="63"/>
        <v>1260.57</v>
      </c>
      <c r="I935" s="249"/>
    </row>
    <row r="936" ht="17.1" customHeight="1" spans="1:9">
      <c r="A936" s="246">
        <v>2130317</v>
      </c>
      <c r="B936" s="96" t="s">
        <v>1</v>
      </c>
      <c r="C936" s="96" t="s">
        <v>1</v>
      </c>
      <c r="D936" s="96" t="s">
        <v>663</v>
      </c>
      <c r="E936" s="99" t="s">
        <v>830</v>
      </c>
      <c r="F936" s="248">
        <v>0</v>
      </c>
      <c r="G936" s="247"/>
      <c r="H936" s="247">
        <f t="shared" si="63"/>
        <v>0</v>
      </c>
      <c r="I936" s="249"/>
    </row>
    <row r="937" ht="17.1" customHeight="1" spans="1:9">
      <c r="A937" s="246">
        <v>2130318</v>
      </c>
      <c r="B937" s="96" t="s">
        <v>1</v>
      </c>
      <c r="C937" s="96" t="s">
        <v>1</v>
      </c>
      <c r="D937" s="96" t="s">
        <v>690</v>
      </c>
      <c r="E937" s="99" t="s">
        <v>831</v>
      </c>
      <c r="F937" s="248">
        <v>0</v>
      </c>
      <c r="G937" s="247"/>
      <c r="H937" s="247">
        <f t="shared" si="63"/>
        <v>0</v>
      </c>
      <c r="I937" s="249"/>
    </row>
    <row r="938" ht="17.1" customHeight="1" spans="1:9">
      <c r="A938" s="246">
        <v>2130319</v>
      </c>
      <c r="B938" s="96" t="s">
        <v>1</v>
      </c>
      <c r="C938" s="96" t="s">
        <v>1</v>
      </c>
      <c r="D938" s="96" t="s">
        <v>327</v>
      </c>
      <c r="E938" s="99" t="s">
        <v>832</v>
      </c>
      <c r="F938" s="248">
        <v>0</v>
      </c>
      <c r="G938" s="247"/>
      <c r="H938" s="247">
        <f t="shared" si="63"/>
        <v>0</v>
      </c>
      <c r="I938" s="249"/>
    </row>
    <row r="939" ht="17.1" customHeight="1" spans="1:9">
      <c r="A939" s="246">
        <v>2130321</v>
      </c>
      <c r="B939" s="96" t="s">
        <v>1</v>
      </c>
      <c r="C939" s="96" t="s">
        <v>1</v>
      </c>
      <c r="D939" s="96" t="s">
        <v>330</v>
      </c>
      <c r="E939" s="99" t="s">
        <v>833</v>
      </c>
      <c r="F939" s="248">
        <v>435.6</v>
      </c>
      <c r="G939" s="247">
        <v>0</v>
      </c>
      <c r="H939" s="247">
        <f t="shared" si="63"/>
        <v>435.6</v>
      </c>
      <c r="I939" s="249"/>
    </row>
    <row r="940" ht="17.1" customHeight="1" spans="1:9">
      <c r="A940" s="246">
        <v>2130322</v>
      </c>
      <c r="B940" s="262" t="s">
        <v>1</v>
      </c>
      <c r="C940" s="262" t="s">
        <v>1</v>
      </c>
      <c r="D940" s="262" t="s">
        <v>332</v>
      </c>
      <c r="E940" s="99" t="s">
        <v>834</v>
      </c>
      <c r="F940" s="248">
        <v>0</v>
      </c>
      <c r="G940" s="247"/>
      <c r="H940" s="247">
        <f t="shared" si="63"/>
        <v>0</v>
      </c>
      <c r="I940" s="249"/>
    </row>
    <row r="941" ht="17.1" customHeight="1" spans="1:9">
      <c r="A941" s="246">
        <v>2130333</v>
      </c>
      <c r="B941" s="96" t="s">
        <v>1</v>
      </c>
      <c r="C941" s="96" t="s">
        <v>1</v>
      </c>
      <c r="D941" s="96" t="s">
        <v>236</v>
      </c>
      <c r="E941" s="99" t="s">
        <v>809</v>
      </c>
      <c r="F941" s="248">
        <v>0</v>
      </c>
      <c r="G941" s="247"/>
      <c r="H941" s="247">
        <f t="shared" si="63"/>
        <v>0</v>
      </c>
      <c r="I941" s="249"/>
    </row>
    <row r="942" ht="17.1" customHeight="1" spans="1:9">
      <c r="A942" s="246">
        <v>2130334</v>
      </c>
      <c r="B942" s="262" t="s">
        <v>1</v>
      </c>
      <c r="C942" s="262" t="s">
        <v>1</v>
      </c>
      <c r="D942" s="262" t="s">
        <v>240</v>
      </c>
      <c r="E942" s="99" t="s">
        <v>835</v>
      </c>
      <c r="F942" s="248">
        <v>0</v>
      </c>
      <c r="G942" s="247"/>
      <c r="H942" s="247">
        <f t="shared" si="63"/>
        <v>0</v>
      </c>
      <c r="I942" s="249"/>
    </row>
    <row r="943" ht="17.1" customHeight="1" spans="1:9">
      <c r="A943" s="246">
        <v>2130335</v>
      </c>
      <c r="B943" s="262" t="s">
        <v>1</v>
      </c>
      <c r="C943" s="262" t="s">
        <v>1</v>
      </c>
      <c r="D943" s="262" t="s">
        <v>245</v>
      </c>
      <c r="E943" s="99" t="s">
        <v>836</v>
      </c>
      <c r="F943" s="248">
        <v>0</v>
      </c>
      <c r="G943" s="247">
        <v>57</v>
      </c>
      <c r="H943" s="247">
        <f t="shared" si="63"/>
        <v>57</v>
      </c>
      <c r="I943" s="249"/>
    </row>
    <row r="944" ht="17.1" customHeight="1" spans="1:9">
      <c r="A944" s="246">
        <v>2130336</v>
      </c>
      <c r="B944" s="262" t="s">
        <v>1</v>
      </c>
      <c r="C944" s="262" t="s">
        <v>1</v>
      </c>
      <c r="D944" s="262" t="s">
        <v>248</v>
      </c>
      <c r="E944" s="99" t="s">
        <v>837</v>
      </c>
      <c r="F944" s="248">
        <v>0</v>
      </c>
      <c r="G944" s="247"/>
      <c r="H944" s="247">
        <f t="shared" si="63"/>
        <v>0</v>
      </c>
      <c r="I944" s="249"/>
    </row>
    <row r="945" ht="17.1" customHeight="1" spans="1:9">
      <c r="A945" s="246">
        <v>2130337</v>
      </c>
      <c r="B945" s="262" t="s">
        <v>1</v>
      </c>
      <c r="C945" s="262" t="s">
        <v>1</v>
      </c>
      <c r="D945" s="262" t="s">
        <v>250</v>
      </c>
      <c r="E945" s="99" t="s">
        <v>838</v>
      </c>
      <c r="F945" s="248">
        <v>0</v>
      </c>
      <c r="G945" s="247"/>
      <c r="H945" s="247">
        <f t="shared" si="63"/>
        <v>0</v>
      </c>
      <c r="I945" s="249"/>
    </row>
    <row r="946" ht="17.1" customHeight="1" spans="1:9">
      <c r="A946" s="246">
        <v>2130399</v>
      </c>
      <c r="B946" s="262" t="s">
        <v>1</v>
      </c>
      <c r="C946" s="262" t="s">
        <v>1</v>
      </c>
      <c r="D946" s="262" t="s">
        <v>134</v>
      </c>
      <c r="E946" s="99" t="s">
        <v>839</v>
      </c>
      <c r="F946" s="248">
        <v>650.8</v>
      </c>
      <c r="G946" s="247">
        <v>101.78</v>
      </c>
      <c r="H946" s="247">
        <f t="shared" si="63"/>
        <v>752.58</v>
      </c>
      <c r="I946" s="249"/>
    </row>
    <row r="947" ht="17.1" customHeight="1" spans="1:9">
      <c r="A947" s="246">
        <v>21305</v>
      </c>
      <c r="B947" s="262" t="s">
        <v>770</v>
      </c>
      <c r="C947" s="262" t="s">
        <v>122</v>
      </c>
      <c r="D947" s="262" t="s">
        <v>1</v>
      </c>
      <c r="E947" s="99" t="s">
        <v>840</v>
      </c>
      <c r="F947" s="248">
        <f>SUM(F948:F957)</f>
        <v>4751</v>
      </c>
      <c r="G947" s="248">
        <f>SUM(G948:G957)</f>
        <v>2640.94</v>
      </c>
      <c r="H947" s="248">
        <f>SUM(H948:H957)</f>
        <v>7391.94</v>
      </c>
      <c r="I947" s="251"/>
    </row>
    <row r="948" ht="17.1" customHeight="1" spans="1:9">
      <c r="A948" s="246">
        <v>2130501</v>
      </c>
      <c r="B948" s="96" t="s">
        <v>1</v>
      </c>
      <c r="C948" s="96" t="s">
        <v>1</v>
      </c>
      <c r="D948" s="96" t="s">
        <v>113</v>
      </c>
      <c r="E948" s="99" t="s">
        <v>115</v>
      </c>
      <c r="F948" s="248">
        <v>0</v>
      </c>
      <c r="G948" s="247"/>
      <c r="H948" s="247">
        <f t="shared" ref="H948:H957" si="64">F948+G948</f>
        <v>0</v>
      </c>
      <c r="I948" s="249"/>
    </row>
    <row r="949" ht="17.1" customHeight="1" spans="1:9">
      <c r="A949" s="246">
        <v>2130502</v>
      </c>
      <c r="B949" s="96" t="s">
        <v>1</v>
      </c>
      <c r="C949" s="96" t="s">
        <v>1</v>
      </c>
      <c r="D949" s="96" t="s">
        <v>116</v>
      </c>
      <c r="E949" s="99" t="s">
        <v>117</v>
      </c>
      <c r="F949" s="248">
        <v>0</v>
      </c>
      <c r="G949" s="247"/>
      <c r="H949" s="247">
        <f t="shared" si="64"/>
        <v>0</v>
      </c>
      <c r="I949" s="249"/>
    </row>
    <row r="950" ht="17.1" customHeight="1" spans="1:9">
      <c r="A950" s="246">
        <v>2130503</v>
      </c>
      <c r="B950" s="96" t="s">
        <v>1</v>
      </c>
      <c r="C950" s="96" t="s">
        <v>1</v>
      </c>
      <c r="D950" s="96" t="s">
        <v>118</v>
      </c>
      <c r="E950" s="99" t="s">
        <v>119</v>
      </c>
      <c r="F950" s="248">
        <v>0</v>
      </c>
      <c r="G950" s="247"/>
      <c r="H950" s="247">
        <f t="shared" si="64"/>
        <v>0</v>
      </c>
      <c r="I950" s="249"/>
    </row>
    <row r="951" ht="17.1" customHeight="1" spans="1:9">
      <c r="A951" s="246">
        <v>2130504</v>
      </c>
      <c r="B951" s="96" t="s">
        <v>1</v>
      </c>
      <c r="C951" s="96" t="s">
        <v>1</v>
      </c>
      <c r="D951" s="96" t="s">
        <v>120</v>
      </c>
      <c r="E951" s="99" t="s">
        <v>841</v>
      </c>
      <c r="F951" s="248">
        <v>0</v>
      </c>
      <c r="G951" s="247">
        <v>25</v>
      </c>
      <c r="H951" s="247">
        <f t="shared" si="64"/>
        <v>25</v>
      </c>
      <c r="I951" s="249"/>
    </row>
    <row r="952" ht="17.1" customHeight="1" spans="1:9">
      <c r="A952" s="246">
        <v>2130505</v>
      </c>
      <c r="B952" s="96" t="s">
        <v>1</v>
      </c>
      <c r="C952" s="96" t="s">
        <v>1</v>
      </c>
      <c r="D952" s="96" t="s">
        <v>122</v>
      </c>
      <c r="E952" s="99" t="s">
        <v>842</v>
      </c>
      <c r="F952" s="248">
        <v>3839</v>
      </c>
      <c r="G952" s="247">
        <v>2854.66</v>
      </c>
      <c r="H952" s="247">
        <f t="shared" si="64"/>
        <v>6693.66</v>
      </c>
      <c r="I952" s="249"/>
    </row>
    <row r="953" ht="17.1" customHeight="1" spans="1:9">
      <c r="A953" s="246">
        <v>2130506</v>
      </c>
      <c r="B953" s="96" t="s">
        <v>1</v>
      </c>
      <c r="C953" s="96" t="s">
        <v>1</v>
      </c>
      <c r="D953" s="96" t="s">
        <v>124</v>
      </c>
      <c r="E953" s="99" t="s">
        <v>843</v>
      </c>
      <c r="F953" s="248">
        <v>0</v>
      </c>
      <c r="G953" s="247"/>
      <c r="H953" s="247">
        <f t="shared" si="64"/>
        <v>0</v>
      </c>
      <c r="I953" s="249"/>
    </row>
    <row r="954" ht="17.1" customHeight="1" spans="1:9">
      <c r="A954" s="246">
        <v>2130507</v>
      </c>
      <c r="B954" s="96" t="s">
        <v>1</v>
      </c>
      <c r="C954" s="96" t="s">
        <v>1</v>
      </c>
      <c r="D954" s="96" t="s">
        <v>126</v>
      </c>
      <c r="E954" s="99" t="s">
        <v>844</v>
      </c>
      <c r="F954" s="248">
        <v>0</v>
      </c>
      <c r="G954" s="247"/>
      <c r="H954" s="247">
        <f t="shared" si="64"/>
        <v>0</v>
      </c>
      <c r="I954" s="249"/>
    </row>
    <row r="955" ht="17.1" customHeight="1" spans="1:9">
      <c r="A955" s="246">
        <v>2130508</v>
      </c>
      <c r="B955" s="96" t="s">
        <v>1</v>
      </c>
      <c r="C955" s="96" t="s">
        <v>1</v>
      </c>
      <c r="D955" s="96" t="s">
        <v>128</v>
      </c>
      <c r="E955" s="99" t="s">
        <v>845</v>
      </c>
      <c r="F955" s="248">
        <v>0</v>
      </c>
      <c r="G955" s="247"/>
      <c r="H955" s="247">
        <f t="shared" si="64"/>
        <v>0</v>
      </c>
      <c r="I955" s="249"/>
    </row>
    <row r="956" ht="17.1" customHeight="1" spans="1:9">
      <c r="A956" s="246">
        <v>2130550</v>
      </c>
      <c r="B956" s="96" t="s">
        <v>1</v>
      </c>
      <c r="C956" s="96" t="s">
        <v>1</v>
      </c>
      <c r="D956" s="96" t="s">
        <v>132</v>
      </c>
      <c r="E956" s="99" t="s">
        <v>133</v>
      </c>
      <c r="F956" s="248">
        <v>0</v>
      </c>
      <c r="G956" s="247"/>
      <c r="H956" s="247">
        <f t="shared" si="64"/>
        <v>0</v>
      </c>
      <c r="I956" s="249"/>
    </row>
    <row r="957" ht="17.1" customHeight="1" spans="1:9">
      <c r="A957" s="246">
        <v>2130599</v>
      </c>
      <c r="B957" s="96" t="s">
        <v>1</v>
      </c>
      <c r="C957" s="96" t="s">
        <v>1</v>
      </c>
      <c r="D957" s="96" t="s">
        <v>134</v>
      </c>
      <c r="E957" s="99" t="s">
        <v>846</v>
      </c>
      <c r="F957" s="248">
        <v>912</v>
      </c>
      <c r="G957" s="247">
        <v>-238.72</v>
      </c>
      <c r="H957" s="247">
        <f t="shared" si="64"/>
        <v>673.28</v>
      </c>
      <c r="I957" s="249"/>
    </row>
    <row r="958" ht="17.1" customHeight="1" spans="1:9">
      <c r="A958" s="246">
        <v>21307</v>
      </c>
      <c r="B958" s="96" t="s">
        <v>770</v>
      </c>
      <c r="C958" s="96" t="s">
        <v>126</v>
      </c>
      <c r="D958" s="96" t="s">
        <v>1</v>
      </c>
      <c r="E958" s="99" t="s">
        <v>847</v>
      </c>
      <c r="F958" s="248">
        <f t="shared" ref="F958:I958" si="65">SUM(F959:F964)</f>
        <v>9641.6</v>
      </c>
      <c r="G958" s="248">
        <f t="shared" si="65"/>
        <v>622.53</v>
      </c>
      <c r="H958" s="248">
        <f t="shared" si="65"/>
        <v>10264.13</v>
      </c>
      <c r="I958" s="251"/>
    </row>
    <row r="959" ht="17.1" customHeight="1" spans="1:9">
      <c r="A959" s="246">
        <v>2130701</v>
      </c>
      <c r="B959" s="96" t="s">
        <v>1</v>
      </c>
      <c r="C959" s="96" t="s">
        <v>1</v>
      </c>
      <c r="D959" s="96" t="s">
        <v>113</v>
      </c>
      <c r="E959" s="99" t="s">
        <v>848</v>
      </c>
      <c r="F959" s="248">
        <v>1115.36</v>
      </c>
      <c r="G959" s="247">
        <v>622.53</v>
      </c>
      <c r="H959" s="247">
        <f t="shared" ref="H959:H964" si="66">F959+G959</f>
        <v>1737.89</v>
      </c>
      <c r="I959" s="249"/>
    </row>
    <row r="960" ht="17.1" customHeight="1" spans="1:9">
      <c r="A960" s="246">
        <v>2130704</v>
      </c>
      <c r="B960" s="96" t="s">
        <v>1</v>
      </c>
      <c r="C960" s="96" t="s">
        <v>1</v>
      </c>
      <c r="D960" s="96" t="s">
        <v>120</v>
      </c>
      <c r="E960" s="99" t="s">
        <v>849</v>
      </c>
      <c r="F960" s="248">
        <v>0</v>
      </c>
      <c r="G960" s="247"/>
      <c r="H960" s="247">
        <f t="shared" si="66"/>
        <v>0</v>
      </c>
      <c r="I960" s="249"/>
    </row>
    <row r="961" ht="17.1" customHeight="1" spans="1:9">
      <c r="A961" s="246">
        <v>2130705</v>
      </c>
      <c r="B961" s="262" t="s">
        <v>1</v>
      </c>
      <c r="C961" s="262" t="s">
        <v>1</v>
      </c>
      <c r="D961" s="262" t="s">
        <v>122</v>
      </c>
      <c r="E961" s="99" t="s">
        <v>850</v>
      </c>
      <c r="F961" s="248">
        <v>8526.24</v>
      </c>
      <c r="G961" s="247">
        <v>0</v>
      </c>
      <c r="H961" s="247">
        <f t="shared" si="66"/>
        <v>8526.24</v>
      </c>
      <c r="I961" s="249"/>
    </row>
    <row r="962" ht="17.1" customHeight="1" spans="1:9">
      <c r="A962" s="246">
        <v>2130706</v>
      </c>
      <c r="B962" s="96" t="s">
        <v>1</v>
      </c>
      <c r="C962" s="96" t="s">
        <v>1</v>
      </c>
      <c r="D962" s="96" t="s">
        <v>124</v>
      </c>
      <c r="E962" s="99" t="s">
        <v>851</v>
      </c>
      <c r="F962" s="248">
        <v>0</v>
      </c>
      <c r="G962" s="247"/>
      <c r="H962" s="247">
        <f t="shared" si="66"/>
        <v>0</v>
      </c>
      <c r="I962" s="249"/>
    </row>
    <row r="963" ht="17.1" customHeight="1" spans="1:9">
      <c r="A963" s="246">
        <v>2130707</v>
      </c>
      <c r="B963" s="96" t="s">
        <v>1</v>
      </c>
      <c r="C963" s="96" t="s">
        <v>1</v>
      </c>
      <c r="D963" s="96" t="s">
        <v>126</v>
      </c>
      <c r="E963" s="99" t="s">
        <v>852</v>
      </c>
      <c r="F963" s="248">
        <v>0</v>
      </c>
      <c r="G963" s="247"/>
      <c r="H963" s="247">
        <f t="shared" si="66"/>
        <v>0</v>
      </c>
      <c r="I963" s="249"/>
    </row>
    <row r="964" ht="17.1" customHeight="1" spans="1:9">
      <c r="A964" s="246">
        <v>2130799</v>
      </c>
      <c r="B964" s="96" t="s">
        <v>1</v>
      </c>
      <c r="C964" s="96" t="s">
        <v>1</v>
      </c>
      <c r="D964" s="96" t="s">
        <v>134</v>
      </c>
      <c r="E964" s="99" t="s">
        <v>853</v>
      </c>
      <c r="F964" s="248">
        <v>0</v>
      </c>
      <c r="G964" s="247"/>
      <c r="H964" s="247">
        <f t="shared" si="66"/>
        <v>0</v>
      </c>
      <c r="I964" s="249"/>
    </row>
    <row r="965" ht="17.1" customHeight="1" spans="1:9">
      <c r="A965" s="246">
        <v>21308</v>
      </c>
      <c r="B965" s="96" t="s">
        <v>770</v>
      </c>
      <c r="C965" s="96" t="s">
        <v>128</v>
      </c>
      <c r="D965" s="96" t="s">
        <v>1</v>
      </c>
      <c r="E965" s="99" t="s">
        <v>854</v>
      </c>
      <c r="F965" s="248">
        <f t="shared" ref="F965:H965" si="67">SUM(F966:F970)</f>
        <v>213.57</v>
      </c>
      <c r="G965" s="248">
        <f t="shared" si="67"/>
        <v>0</v>
      </c>
      <c r="H965" s="248">
        <f t="shared" si="67"/>
        <v>213.57</v>
      </c>
      <c r="I965" s="251"/>
    </row>
    <row r="966" ht="17.1" customHeight="1" spans="1:9">
      <c r="A966" s="246">
        <v>2130801</v>
      </c>
      <c r="B966" s="96" t="s">
        <v>1</v>
      </c>
      <c r="C966" s="96" t="s">
        <v>1</v>
      </c>
      <c r="D966" s="96" t="s">
        <v>113</v>
      </c>
      <c r="E966" s="99" t="s">
        <v>855</v>
      </c>
      <c r="F966" s="248">
        <v>0</v>
      </c>
      <c r="G966" s="247"/>
      <c r="H966" s="247">
        <f>F966+G966</f>
        <v>0</v>
      </c>
      <c r="I966" s="249"/>
    </row>
    <row r="967" ht="17.1" customHeight="1" spans="1:9">
      <c r="A967" s="246">
        <v>2130803</v>
      </c>
      <c r="B967" s="96" t="s">
        <v>1</v>
      </c>
      <c r="C967" s="96" t="s">
        <v>1</v>
      </c>
      <c r="D967" s="96" t="s">
        <v>118</v>
      </c>
      <c r="E967" s="99" t="s">
        <v>856</v>
      </c>
      <c r="F967" s="248">
        <v>0</v>
      </c>
      <c r="G967" s="247"/>
      <c r="H967" s="247">
        <f>F967+G967</f>
        <v>0</v>
      </c>
      <c r="I967" s="249"/>
    </row>
    <row r="968" ht="17.1" customHeight="1" spans="1:9">
      <c r="A968" s="246">
        <v>2130804</v>
      </c>
      <c r="B968" s="96" t="s">
        <v>1</v>
      </c>
      <c r="C968" s="96" t="s">
        <v>1</v>
      </c>
      <c r="D968" s="96" t="s">
        <v>120</v>
      </c>
      <c r="E968" s="99" t="s">
        <v>857</v>
      </c>
      <c r="F968" s="248">
        <v>212.57</v>
      </c>
      <c r="G968" s="247">
        <v>0</v>
      </c>
      <c r="H968" s="247">
        <f>F968+G968</f>
        <v>212.57</v>
      </c>
      <c r="I968" s="249"/>
    </row>
    <row r="969" ht="17.1" customHeight="1" spans="1:9">
      <c r="A969" s="246">
        <v>2130805</v>
      </c>
      <c r="B969" s="96" t="s">
        <v>1</v>
      </c>
      <c r="C969" s="96" t="s">
        <v>1</v>
      </c>
      <c r="D969" s="96" t="s">
        <v>122</v>
      </c>
      <c r="E969" s="99" t="s">
        <v>858</v>
      </c>
      <c r="F969" s="248">
        <v>1</v>
      </c>
      <c r="G969" s="247">
        <v>0</v>
      </c>
      <c r="H969" s="247">
        <f>F969+G969</f>
        <v>1</v>
      </c>
      <c r="I969" s="249"/>
    </row>
    <row r="970" ht="17.1" customHeight="1" spans="1:9">
      <c r="A970" s="246">
        <v>2130899</v>
      </c>
      <c r="B970" s="96" t="s">
        <v>1</v>
      </c>
      <c r="C970" s="96" t="s">
        <v>1</v>
      </c>
      <c r="D970" s="96" t="s">
        <v>134</v>
      </c>
      <c r="E970" s="99" t="s">
        <v>859</v>
      </c>
      <c r="F970" s="248">
        <v>0</v>
      </c>
      <c r="G970" s="247"/>
      <c r="H970" s="247">
        <f>F970+G970</f>
        <v>0</v>
      </c>
      <c r="I970" s="249"/>
    </row>
    <row r="971" ht="17.1" customHeight="1" spans="1:9">
      <c r="A971" s="246">
        <v>21309</v>
      </c>
      <c r="B971" s="96" t="s">
        <v>770</v>
      </c>
      <c r="C971" s="96" t="s">
        <v>130</v>
      </c>
      <c r="D971" s="96" t="s">
        <v>1</v>
      </c>
      <c r="E971" s="99" t="s">
        <v>860</v>
      </c>
      <c r="F971" s="248">
        <f t="shared" ref="F971:H971" si="68">SUM(F972:F973)</f>
        <v>0</v>
      </c>
      <c r="G971" s="248">
        <f t="shared" si="68"/>
        <v>0</v>
      </c>
      <c r="H971" s="248">
        <f t="shared" si="68"/>
        <v>0</v>
      </c>
      <c r="I971" s="251"/>
    </row>
    <row r="972" ht="17.1" customHeight="1" spans="1:9">
      <c r="A972" s="246">
        <v>2130901</v>
      </c>
      <c r="B972" s="262" t="s">
        <v>1</v>
      </c>
      <c r="C972" s="262" t="s">
        <v>1</v>
      </c>
      <c r="D972" s="96" t="s">
        <v>113</v>
      </c>
      <c r="E972" s="99" t="s">
        <v>861</v>
      </c>
      <c r="F972" s="248">
        <v>0</v>
      </c>
      <c r="G972" s="247"/>
      <c r="H972" s="247">
        <f>F972+G972</f>
        <v>0</v>
      </c>
      <c r="I972" s="249"/>
    </row>
    <row r="973" ht="17.1" customHeight="1" spans="1:9">
      <c r="A973" s="246">
        <v>2130999</v>
      </c>
      <c r="B973" s="262" t="s">
        <v>1</v>
      </c>
      <c r="C973" s="262" t="s">
        <v>1</v>
      </c>
      <c r="D973" s="96" t="s">
        <v>134</v>
      </c>
      <c r="E973" s="99" t="s">
        <v>862</v>
      </c>
      <c r="F973" s="248">
        <v>0</v>
      </c>
      <c r="G973" s="247"/>
      <c r="H973" s="247">
        <f>F973+G973</f>
        <v>0</v>
      </c>
      <c r="I973" s="249"/>
    </row>
    <row r="974" ht="17.1" customHeight="1" spans="1:9">
      <c r="A974" s="246">
        <v>21399</v>
      </c>
      <c r="B974" s="96" t="s">
        <v>770</v>
      </c>
      <c r="C974" s="96" t="s">
        <v>134</v>
      </c>
      <c r="D974" s="96" t="s">
        <v>1</v>
      </c>
      <c r="E974" s="99" t="s">
        <v>863</v>
      </c>
      <c r="F974" s="248">
        <f t="shared" ref="F974:H974" si="69">SUM(F975:F976)</f>
        <v>0</v>
      </c>
      <c r="G974" s="248">
        <f t="shared" si="69"/>
        <v>0</v>
      </c>
      <c r="H974" s="248">
        <f t="shared" si="69"/>
        <v>0</v>
      </c>
      <c r="I974" s="251"/>
    </row>
    <row r="975" ht="17.1" customHeight="1" spans="1:9">
      <c r="A975" s="246">
        <v>2139901</v>
      </c>
      <c r="B975" s="262" t="s">
        <v>1</v>
      </c>
      <c r="C975" s="262" t="s">
        <v>1</v>
      </c>
      <c r="D975" s="96" t="s">
        <v>113</v>
      </c>
      <c r="E975" s="99" t="s">
        <v>864</v>
      </c>
      <c r="F975" s="248">
        <v>0</v>
      </c>
      <c r="G975" s="247"/>
      <c r="H975" s="247">
        <f>F975+G975</f>
        <v>0</v>
      </c>
      <c r="I975" s="249"/>
    </row>
    <row r="976" ht="17.1" customHeight="1" spans="1:9">
      <c r="A976" s="246">
        <v>2139999</v>
      </c>
      <c r="B976" s="96" t="s">
        <v>1</v>
      </c>
      <c r="C976" s="96" t="s">
        <v>1</v>
      </c>
      <c r="D976" s="96" t="s">
        <v>134</v>
      </c>
      <c r="E976" s="99" t="s">
        <v>863</v>
      </c>
      <c r="F976" s="248">
        <v>0</v>
      </c>
      <c r="G976" s="247"/>
      <c r="H976" s="247">
        <f>F976+G976</f>
        <v>0</v>
      </c>
      <c r="I976" s="249"/>
    </row>
    <row r="977" ht="17.1" customHeight="1" spans="1:9">
      <c r="A977" s="246">
        <v>214</v>
      </c>
      <c r="B977" s="96" t="s">
        <v>865</v>
      </c>
      <c r="C977" s="96" t="s">
        <v>1</v>
      </c>
      <c r="D977" s="96" t="s">
        <v>1</v>
      </c>
      <c r="E977" s="99" t="s">
        <v>866</v>
      </c>
      <c r="F977" s="248">
        <f t="shared" ref="F977:H977" si="70">F978+F1000+F1010+F1020+F1027</f>
        <v>5100.27</v>
      </c>
      <c r="G977" s="248">
        <f t="shared" si="70"/>
        <v>1543.69</v>
      </c>
      <c r="H977" s="248">
        <f t="shared" si="70"/>
        <v>6643.96</v>
      </c>
      <c r="I977" s="251"/>
    </row>
    <row r="978" ht="17.1" customHeight="1" spans="1:9">
      <c r="A978" s="246">
        <v>21401</v>
      </c>
      <c r="B978" s="96" t="s">
        <v>865</v>
      </c>
      <c r="C978" s="96" t="s">
        <v>113</v>
      </c>
      <c r="D978" s="96" t="s">
        <v>1</v>
      </c>
      <c r="E978" s="99" t="s">
        <v>867</v>
      </c>
      <c r="F978" s="248">
        <f t="shared" ref="F978:H978" si="71">SUM(F979:F999)</f>
        <v>5100.27</v>
      </c>
      <c r="G978" s="248">
        <f t="shared" si="71"/>
        <v>1543.69</v>
      </c>
      <c r="H978" s="248">
        <f t="shared" si="71"/>
        <v>6643.96</v>
      </c>
      <c r="I978" s="251"/>
    </row>
    <row r="979" ht="17.1" customHeight="1" spans="1:9">
      <c r="A979" s="246">
        <v>2140101</v>
      </c>
      <c r="B979" s="96" t="s">
        <v>1</v>
      </c>
      <c r="C979" s="96" t="s">
        <v>1</v>
      </c>
      <c r="D979" s="96" t="s">
        <v>113</v>
      </c>
      <c r="E979" s="99" t="s">
        <v>115</v>
      </c>
      <c r="F979" s="248">
        <v>106.36</v>
      </c>
      <c r="G979" s="247">
        <v>-2.64</v>
      </c>
      <c r="H979" s="247">
        <f t="shared" ref="H979:H999" si="72">F979+G979</f>
        <v>103.72</v>
      </c>
      <c r="I979" s="249"/>
    </row>
    <row r="980" ht="17.1" customHeight="1" spans="1:9">
      <c r="A980" s="246">
        <v>2140102</v>
      </c>
      <c r="B980" s="96" t="s">
        <v>1</v>
      </c>
      <c r="C980" s="96" t="s">
        <v>1</v>
      </c>
      <c r="D980" s="96" t="s">
        <v>116</v>
      </c>
      <c r="E980" s="99" t="s">
        <v>117</v>
      </c>
      <c r="F980" s="248">
        <v>0</v>
      </c>
      <c r="G980" s="247"/>
      <c r="H980" s="247">
        <f t="shared" si="72"/>
        <v>0</v>
      </c>
      <c r="I980" s="249"/>
    </row>
    <row r="981" ht="17.1" customHeight="1" spans="1:9">
      <c r="A981" s="246">
        <v>2140103</v>
      </c>
      <c r="B981" s="96" t="s">
        <v>1</v>
      </c>
      <c r="C981" s="96" t="s">
        <v>1</v>
      </c>
      <c r="D981" s="96" t="s">
        <v>118</v>
      </c>
      <c r="E981" s="99" t="s">
        <v>119</v>
      </c>
      <c r="F981" s="248">
        <v>199.76</v>
      </c>
      <c r="G981" s="247">
        <v>2.64000000000001</v>
      </c>
      <c r="H981" s="247">
        <f t="shared" si="72"/>
        <v>202.4</v>
      </c>
      <c r="I981" s="249"/>
    </row>
    <row r="982" ht="17.1" customHeight="1" spans="1:9">
      <c r="A982" s="246">
        <v>2140104</v>
      </c>
      <c r="B982" s="96" t="s">
        <v>1</v>
      </c>
      <c r="C982" s="96" t="s">
        <v>1</v>
      </c>
      <c r="D982" s="96" t="s">
        <v>120</v>
      </c>
      <c r="E982" s="99" t="s">
        <v>868</v>
      </c>
      <c r="F982" s="248">
        <v>1800</v>
      </c>
      <c r="G982" s="247"/>
      <c r="H982" s="247">
        <f t="shared" si="72"/>
        <v>1800</v>
      </c>
      <c r="I982" s="249"/>
    </row>
    <row r="983" ht="17.1" customHeight="1" spans="1:9">
      <c r="A983" s="246">
        <v>2140106</v>
      </c>
      <c r="B983" s="96" t="s">
        <v>1</v>
      </c>
      <c r="C983" s="96" t="s">
        <v>1</v>
      </c>
      <c r="D983" s="96" t="s">
        <v>124</v>
      </c>
      <c r="E983" s="99" t="s">
        <v>869</v>
      </c>
      <c r="F983" s="248">
        <v>478.55</v>
      </c>
      <c r="G983" s="247">
        <v>809</v>
      </c>
      <c r="H983" s="247">
        <f t="shared" si="72"/>
        <v>1287.55</v>
      </c>
      <c r="I983" s="249"/>
    </row>
    <row r="984" ht="17.1" customHeight="1" spans="1:9">
      <c r="A984" s="246">
        <v>2140109</v>
      </c>
      <c r="B984" s="96" t="s">
        <v>1</v>
      </c>
      <c r="C984" s="96" t="s">
        <v>1</v>
      </c>
      <c r="D984" s="96" t="s">
        <v>130</v>
      </c>
      <c r="E984" s="99" t="s">
        <v>870</v>
      </c>
      <c r="F984" s="248">
        <v>0</v>
      </c>
      <c r="G984" s="247"/>
      <c r="H984" s="247">
        <f t="shared" si="72"/>
        <v>0</v>
      </c>
      <c r="I984" s="249"/>
    </row>
    <row r="985" ht="17.1" customHeight="1" spans="1:9">
      <c r="A985" s="246">
        <v>2140110</v>
      </c>
      <c r="B985" s="96" t="s">
        <v>1</v>
      </c>
      <c r="C985" s="96" t="s">
        <v>1</v>
      </c>
      <c r="D985" s="96" t="s">
        <v>169</v>
      </c>
      <c r="E985" s="99" t="s">
        <v>871</v>
      </c>
      <c r="F985" s="248">
        <v>15</v>
      </c>
      <c r="G985" s="247">
        <v>0</v>
      </c>
      <c r="H985" s="247">
        <f t="shared" si="72"/>
        <v>15</v>
      </c>
      <c r="I985" s="249"/>
    </row>
    <row r="986" ht="17.1" customHeight="1" spans="1:9">
      <c r="A986" s="246">
        <v>2140111</v>
      </c>
      <c r="B986" s="96" t="s">
        <v>1</v>
      </c>
      <c r="C986" s="96" t="s">
        <v>1</v>
      </c>
      <c r="D986" s="96" t="s">
        <v>181</v>
      </c>
      <c r="E986" s="99" t="s">
        <v>872</v>
      </c>
      <c r="F986" s="248">
        <v>0</v>
      </c>
      <c r="G986" s="247"/>
      <c r="H986" s="247">
        <f t="shared" si="72"/>
        <v>0</v>
      </c>
      <c r="I986" s="249"/>
    </row>
    <row r="987" ht="17.1" customHeight="1" spans="1:9">
      <c r="A987" s="246">
        <v>2140112</v>
      </c>
      <c r="B987" s="96" t="s">
        <v>1</v>
      </c>
      <c r="C987" s="96" t="s">
        <v>1</v>
      </c>
      <c r="D987" s="96" t="s">
        <v>183</v>
      </c>
      <c r="E987" s="99" t="s">
        <v>873</v>
      </c>
      <c r="F987" s="248">
        <v>372.02</v>
      </c>
      <c r="G987" s="247">
        <v>11.36</v>
      </c>
      <c r="H987" s="247">
        <f t="shared" si="72"/>
        <v>383.38</v>
      </c>
      <c r="I987" s="249"/>
    </row>
    <row r="988" ht="17.1" customHeight="1" spans="1:9">
      <c r="A988" s="246">
        <v>2140114</v>
      </c>
      <c r="B988" s="262" t="s">
        <v>1</v>
      </c>
      <c r="C988" s="262" t="s">
        <v>1</v>
      </c>
      <c r="D988" s="262" t="s">
        <v>199</v>
      </c>
      <c r="E988" s="99" t="s">
        <v>874</v>
      </c>
      <c r="F988" s="248">
        <v>0</v>
      </c>
      <c r="G988" s="247"/>
      <c r="H988" s="247">
        <f t="shared" si="72"/>
        <v>0</v>
      </c>
      <c r="I988" s="249"/>
    </row>
    <row r="989" ht="17.1" customHeight="1" spans="1:9">
      <c r="A989" s="246">
        <v>2140122</v>
      </c>
      <c r="B989" s="262" t="s">
        <v>1</v>
      </c>
      <c r="C989" s="262" t="s">
        <v>1</v>
      </c>
      <c r="D989" s="262" t="s">
        <v>332</v>
      </c>
      <c r="E989" s="99" t="s">
        <v>875</v>
      </c>
      <c r="F989" s="248">
        <v>0</v>
      </c>
      <c r="G989" s="247"/>
      <c r="H989" s="247">
        <f t="shared" si="72"/>
        <v>0</v>
      </c>
      <c r="I989" s="249"/>
    </row>
    <row r="990" ht="17.1" customHeight="1" spans="1:9">
      <c r="A990" s="246">
        <v>2140123</v>
      </c>
      <c r="B990" s="262" t="s">
        <v>1</v>
      </c>
      <c r="C990" s="262" t="s">
        <v>1</v>
      </c>
      <c r="D990" s="262" t="s">
        <v>208</v>
      </c>
      <c r="E990" s="99" t="s">
        <v>876</v>
      </c>
      <c r="F990" s="248">
        <v>0</v>
      </c>
      <c r="G990" s="247"/>
      <c r="H990" s="247">
        <f t="shared" si="72"/>
        <v>0</v>
      </c>
      <c r="I990" s="249"/>
    </row>
    <row r="991" ht="17.1" customHeight="1" spans="1:9">
      <c r="A991" s="246">
        <v>2140127</v>
      </c>
      <c r="B991" s="262" t="s">
        <v>1</v>
      </c>
      <c r="C991" s="262" t="s">
        <v>1</v>
      </c>
      <c r="D991" s="262" t="s">
        <v>612</v>
      </c>
      <c r="E991" s="99" t="s">
        <v>877</v>
      </c>
      <c r="F991" s="248">
        <v>0</v>
      </c>
      <c r="G991" s="247"/>
      <c r="H991" s="247">
        <f t="shared" si="72"/>
        <v>0</v>
      </c>
      <c r="I991" s="249"/>
    </row>
    <row r="992" ht="17.1" customHeight="1" spans="1:9">
      <c r="A992" s="246">
        <v>2140128</v>
      </c>
      <c r="B992" s="262" t="s">
        <v>1</v>
      </c>
      <c r="C992" s="262" t="s">
        <v>1</v>
      </c>
      <c r="D992" s="262" t="s">
        <v>221</v>
      </c>
      <c r="E992" s="99" t="s">
        <v>878</v>
      </c>
      <c r="F992" s="248">
        <v>0</v>
      </c>
      <c r="G992" s="247"/>
      <c r="H992" s="247">
        <f t="shared" si="72"/>
        <v>0</v>
      </c>
      <c r="I992" s="249"/>
    </row>
    <row r="993" ht="17.1" customHeight="1" spans="1:9">
      <c r="A993" s="246">
        <v>2140129</v>
      </c>
      <c r="B993" s="262" t="s">
        <v>1</v>
      </c>
      <c r="C993" s="262" t="s">
        <v>1</v>
      </c>
      <c r="D993" s="262" t="s">
        <v>224</v>
      </c>
      <c r="E993" s="99" t="s">
        <v>879</v>
      </c>
      <c r="F993" s="248">
        <v>0</v>
      </c>
      <c r="G993" s="247"/>
      <c r="H993" s="247">
        <f t="shared" si="72"/>
        <v>0</v>
      </c>
      <c r="I993" s="249"/>
    </row>
    <row r="994" ht="17.1" customHeight="1" spans="1:9">
      <c r="A994" s="246">
        <v>2140130</v>
      </c>
      <c r="B994" s="262" t="s">
        <v>1</v>
      </c>
      <c r="C994" s="262" t="s">
        <v>1</v>
      </c>
      <c r="D994" s="262" t="s">
        <v>621</v>
      </c>
      <c r="E994" s="99" t="s">
        <v>880</v>
      </c>
      <c r="F994" s="248">
        <v>0</v>
      </c>
      <c r="G994" s="247"/>
      <c r="H994" s="247">
        <f t="shared" si="72"/>
        <v>0</v>
      </c>
      <c r="I994" s="249"/>
    </row>
    <row r="995" ht="17.1" customHeight="1" spans="1:9">
      <c r="A995" s="246">
        <v>2140131</v>
      </c>
      <c r="B995" s="262" t="s">
        <v>1</v>
      </c>
      <c r="C995" s="262" t="s">
        <v>1</v>
      </c>
      <c r="D995" s="262" t="s">
        <v>228</v>
      </c>
      <c r="E995" s="99" t="s">
        <v>881</v>
      </c>
      <c r="F995" s="248">
        <v>0</v>
      </c>
      <c r="G995" s="247"/>
      <c r="H995" s="247">
        <f t="shared" si="72"/>
        <v>0</v>
      </c>
      <c r="I995" s="249"/>
    </row>
    <row r="996" ht="17.1" customHeight="1" spans="1:9">
      <c r="A996" s="246">
        <v>2140133</v>
      </c>
      <c r="B996" s="262" t="s">
        <v>1</v>
      </c>
      <c r="C996" s="262" t="s">
        <v>1</v>
      </c>
      <c r="D996" s="262" t="s">
        <v>236</v>
      </c>
      <c r="E996" s="99" t="s">
        <v>882</v>
      </c>
      <c r="F996" s="248">
        <v>0</v>
      </c>
      <c r="G996" s="247"/>
      <c r="H996" s="247">
        <f t="shared" si="72"/>
        <v>0</v>
      </c>
      <c r="I996" s="249"/>
    </row>
    <row r="997" ht="17.1" customHeight="1" spans="1:9">
      <c r="A997" s="246">
        <v>2140136</v>
      </c>
      <c r="B997" s="262" t="s">
        <v>1</v>
      </c>
      <c r="C997" s="262" t="s">
        <v>1</v>
      </c>
      <c r="D997" s="262" t="s">
        <v>248</v>
      </c>
      <c r="E997" s="99" t="s">
        <v>883</v>
      </c>
      <c r="F997" s="248">
        <v>4.5</v>
      </c>
      <c r="G997" s="247">
        <v>0</v>
      </c>
      <c r="H997" s="247">
        <f t="shared" si="72"/>
        <v>4.5</v>
      </c>
      <c r="I997" s="249"/>
    </row>
    <row r="998" ht="17.1" customHeight="1" spans="1:9">
      <c r="A998" s="246">
        <v>2140138</v>
      </c>
      <c r="B998" s="262" t="s">
        <v>1</v>
      </c>
      <c r="C998" s="262" t="s">
        <v>1</v>
      </c>
      <c r="D998" s="262" t="s">
        <v>254</v>
      </c>
      <c r="E998" s="99" t="s">
        <v>884</v>
      </c>
      <c r="F998" s="248">
        <v>0</v>
      </c>
      <c r="G998" s="247"/>
      <c r="H998" s="247">
        <f t="shared" si="72"/>
        <v>0</v>
      </c>
      <c r="I998" s="249"/>
    </row>
    <row r="999" ht="17.1" customHeight="1" spans="1:9">
      <c r="A999" s="246">
        <v>2140199</v>
      </c>
      <c r="B999" s="262" t="s">
        <v>1</v>
      </c>
      <c r="C999" s="262" t="s">
        <v>1</v>
      </c>
      <c r="D999" s="262" t="s">
        <v>134</v>
      </c>
      <c r="E999" s="99" t="s">
        <v>885</v>
      </c>
      <c r="F999" s="248">
        <v>2124.08</v>
      </c>
      <c r="G999" s="247">
        <v>723.33</v>
      </c>
      <c r="H999" s="247">
        <f t="shared" si="72"/>
        <v>2847.41</v>
      </c>
      <c r="I999" s="249"/>
    </row>
    <row r="1000" ht="17.1" customHeight="1" spans="1:9">
      <c r="A1000" s="246">
        <v>21402</v>
      </c>
      <c r="B1000" s="262" t="s">
        <v>865</v>
      </c>
      <c r="C1000" s="262" t="s">
        <v>116</v>
      </c>
      <c r="D1000" s="262" t="s">
        <v>1</v>
      </c>
      <c r="E1000" s="99" t="s">
        <v>886</v>
      </c>
      <c r="F1000" s="248">
        <f>SUM(F1001:F1009)</f>
        <v>0</v>
      </c>
      <c r="G1000" s="248">
        <f>SUM(G1001:G1009)</f>
        <v>0</v>
      </c>
      <c r="H1000" s="248">
        <f>SUM(H1001:H1009)</f>
        <v>0</v>
      </c>
      <c r="I1000" s="251"/>
    </row>
    <row r="1001" ht="17.1" customHeight="1" spans="1:9">
      <c r="A1001" s="246">
        <v>2140201</v>
      </c>
      <c r="B1001" s="96" t="s">
        <v>1</v>
      </c>
      <c r="C1001" s="96" t="s">
        <v>1</v>
      </c>
      <c r="D1001" s="96" t="s">
        <v>113</v>
      </c>
      <c r="E1001" s="99" t="s">
        <v>115</v>
      </c>
      <c r="F1001" s="248">
        <v>0</v>
      </c>
      <c r="G1001" s="247">
        <f>SUM(G1002:G1010)</f>
        <v>0</v>
      </c>
      <c r="H1001" s="247">
        <f t="shared" ref="H1001:H1009" si="73">F1001+G1001</f>
        <v>0</v>
      </c>
      <c r="I1001" s="249"/>
    </row>
    <row r="1002" ht="17.1" customHeight="1" spans="1:9">
      <c r="A1002" s="246">
        <v>2140202</v>
      </c>
      <c r="B1002" s="96" t="s">
        <v>1</v>
      </c>
      <c r="C1002" s="96" t="s">
        <v>1</v>
      </c>
      <c r="D1002" s="96" t="s">
        <v>116</v>
      </c>
      <c r="E1002" s="99" t="s">
        <v>117</v>
      </c>
      <c r="F1002" s="248">
        <v>0</v>
      </c>
      <c r="G1002" s="247">
        <f>SUM(G1003:G1008)</f>
        <v>0</v>
      </c>
      <c r="H1002" s="247">
        <f t="shared" si="73"/>
        <v>0</v>
      </c>
      <c r="I1002" s="249"/>
    </row>
    <row r="1003" ht="17.1" customHeight="1" spans="1:9">
      <c r="A1003" s="246">
        <v>2140203</v>
      </c>
      <c r="B1003" s="262" t="s">
        <v>1</v>
      </c>
      <c r="C1003" s="262" t="s">
        <v>1</v>
      </c>
      <c r="D1003" s="262" t="s">
        <v>118</v>
      </c>
      <c r="E1003" s="99" t="s">
        <v>119</v>
      </c>
      <c r="F1003" s="248">
        <v>0</v>
      </c>
      <c r="G1003" s="247">
        <f>SUM(G1004:G1005)</f>
        <v>0</v>
      </c>
      <c r="H1003" s="247">
        <f t="shared" si="73"/>
        <v>0</v>
      </c>
      <c r="I1003" s="249"/>
    </row>
    <row r="1004" ht="17.1" customHeight="1" spans="1:9">
      <c r="A1004" s="246">
        <v>2140204</v>
      </c>
      <c r="B1004" s="262" t="s">
        <v>1</v>
      </c>
      <c r="C1004" s="262" t="s">
        <v>1</v>
      </c>
      <c r="D1004" s="262" t="s">
        <v>120</v>
      </c>
      <c r="E1004" s="99" t="s">
        <v>887</v>
      </c>
      <c r="F1004" s="248">
        <v>0</v>
      </c>
      <c r="G1004" s="247"/>
      <c r="H1004" s="247">
        <f t="shared" si="73"/>
        <v>0</v>
      </c>
      <c r="I1004" s="249"/>
    </row>
    <row r="1005" ht="17.1" customHeight="1" spans="1:9">
      <c r="A1005" s="246">
        <v>2140205</v>
      </c>
      <c r="B1005" s="262" t="s">
        <v>1</v>
      </c>
      <c r="C1005" s="262" t="s">
        <v>1</v>
      </c>
      <c r="D1005" s="262" t="s">
        <v>122</v>
      </c>
      <c r="E1005" s="99" t="s">
        <v>888</v>
      </c>
      <c r="F1005" s="248">
        <v>0</v>
      </c>
      <c r="G1005" s="247"/>
      <c r="H1005" s="247">
        <f t="shared" si="73"/>
        <v>0</v>
      </c>
      <c r="I1005" s="249"/>
    </row>
    <row r="1006" ht="17.1" customHeight="1" spans="1:9">
      <c r="A1006" s="246">
        <v>2140206</v>
      </c>
      <c r="B1006" s="96" t="s">
        <v>1</v>
      </c>
      <c r="C1006" s="96" t="s">
        <v>1</v>
      </c>
      <c r="D1006" s="96" t="s">
        <v>124</v>
      </c>
      <c r="E1006" s="99" t="s">
        <v>889</v>
      </c>
      <c r="F1006" s="248">
        <v>0</v>
      </c>
      <c r="G1006" s="247"/>
      <c r="H1006" s="247">
        <f t="shared" si="73"/>
        <v>0</v>
      </c>
      <c r="I1006" s="249"/>
    </row>
    <row r="1007" ht="17.1" customHeight="1" spans="1:9">
      <c r="A1007" s="246">
        <v>2140207</v>
      </c>
      <c r="B1007" s="96" t="s">
        <v>1</v>
      </c>
      <c r="C1007" s="96" t="s">
        <v>1</v>
      </c>
      <c r="D1007" s="96" t="s">
        <v>126</v>
      </c>
      <c r="E1007" s="99" t="s">
        <v>890</v>
      </c>
      <c r="F1007" s="248">
        <v>0</v>
      </c>
      <c r="G1007" s="247"/>
      <c r="H1007" s="247">
        <f t="shared" si="73"/>
        <v>0</v>
      </c>
      <c r="I1007" s="249"/>
    </row>
    <row r="1008" ht="17.1" customHeight="1" spans="1:9">
      <c r="A1008" s="246">
        <v>2140208</v>
      </c>
      <c r="B1008" s="96" t="s">
        <v>1</v>
      </c>
      <c r="C1008" s="96" t="s">
        <v>1</v>
      </c>
      <c r="D1008" s="96" t="s">
        <v>128</v>
      </c>
      <c r="E1008" s="99" t="s">
        <v>891</v>
      </c>
      <c r="F1008" s="248">
        <v>0</v>
      </c>
      <c r="G1008" s="247"/>
      <c r="H1008" s="247">
        <f t="shared" si="73"/>
        <v>0</v>
      </c>
      <c r="I1008" s="249"/>
    </row>
    <row r="1009" ht="17.1" customHeight="1" spans="1:9">
      <c r="A1009" s="246">
        <v>2140299</v>
      </c>
      <c r="B1009" s="262" t="s">
        <v>1</v>
      </c>
      <c r="C1009" s="262" t="s">
        <v>1</v>
      </c>
      <c r="D1009" s="262" t="s">
        <v>134</v>
      </c>
      <c r="E1009" s="99" t="s">
        <v>892</v>
      </c>
      <c r="F1009" s="248">
        <v>0</v>
      </c>
      <c r="G1009" s="247"/>
      <c r="H1009" s="247">
        <f t="shared" si="73"/>
        <v>0</v>
      </c>
      <c r="I1009" s="249"/>
    </row>
    <row r="1010" ht="17.1" customHeight="1" spans="1:9">
      <c r="A1010" s="246">
        <v>21403</v>
      </c>
      <c r="B1010" s="262" t="s">
        <v>865</v>
      </c>
      <c r="C1010" s="262" t="s">
        <v>118</v>
      </c>
      <c r="D1010" s="262" t="s">
        <v>1</v>
      </c>
      <c r="E1010" s="99" t="s">
        <v>893</v>
      </c>
      <c r="F1010" s="248">
        <f t="shared" ref="F1010:H1010" si="74">SUM(F1011:F1019)</f>
        <v>0</v>
      </c>
      <c r="G1010" s="248">
        <f t="shared" si="74"/>
        <v>0</v>
      </c>
      <c r="H1010" s="248">
        <f t="shared" si="74"/>
        <v>0</v>
      </c>
      <c r="I1010" s="251"/>
    </row>
    <row r="1011" ht="17.1" customHeight="1" spans="1:9">
      <c r="A1011" s="246">
        <v>2140301</v>
      </c>
      <c r="B1011" s="96" t="s">
        <v>1</v>
      </c>
      <c r="C1011" s="96" t="s">
        <v>1</v>
      </c>
      <c r="D1011" s="96" t="s">
        <v>113</v>
      </c>
      <c r="E1011" s="99" t="s">
        <v>115</v>
      </c>
      <c r="F1011" s="248">
        <v>0</v>
      </c>
      <c r="G1011" s="247"/>
      <c r="H1011" s="247">
        <f t="shared" ref="H1011:H1019" si="75">F1011+G1011</f>
        <v>0</v>
      </c>
      <c r="I1011" s="249"/>
    </row>
    <row r="1012" ht="17.1" customHeight="1" spans="1:9">
      <c r="A1012" s="246">
        <v>2140302</v>
      </c>
      <c r="B1012" s="96" t="s">
        <v>1</v>
      </c>
      <c r="C1012" s="96" t="s">
        <v>1</v>
      </c>
      <c r="D1012" s="96" t="s">
        <v>116</v>
      </c>
      <c r="E1012" s="99" t="s">
        <v>117</v>
      </c>
      <c r="F1012" s="248">
        <v>0</v>
      </c>
      <c r="G1012" s="247"/>
      <c r="H1012" s="247">
        <f t="shared" si="75"/>
        <v>0</v>
      </c>
      <c r="I1012" s="249"/>
    </row>
    <row r="1013" ht="17.1" customHeight="1" spans="1:9">
      <c r="A1013" s="246">
        <v>2140303</v>
      </c>
      <c r="B1013" s="262" t="s">
        <v>1</v>
      </c>
      <c r="C1013" s="262" t="s">
        <v>1</v>
      </c>
      <c r="D1013" s="262" t="s">
        <v>118</v>
      </c>
      <c r="E1013" s="99" t="s">
        <v>119</v>
      </c>
      <c r="F1013" s="248">
        <v>0</v>
      </c>
      <c r="G1013" s="247"/>
      <c r="H1013" s="247">
        <f t="shared" si="75"/>
        <v>0</v>
      </c>
      <c r="I1013" s="249"/>
    </row>
    <row r="1014" ht="17.1" customHeight="1" spans="1:9">
      <c r="A1014" s="246">
        <v>2140304</v>
      </c>
      <c r="B1014" s="96" t="s">
        <v>1</v>
      </c>
      <c r="C1014" s="96" t="s">
        <v>1</v>
      </c>
      <c r="D1014" s="96" t="s">
        <v>120</v>
      </c>
      <c r="E1014" s="99" t="s">
        <v>894</v>
      </c>
      <c r="F1014" s="248">
        <v>0</v>
      </c>
      <c r="G1014" s="247"/>
      <c r="H1014" s="247">
        <f t="shared" si="75"/>
        <v>0</v>
      </c>
      <c r="I1014" s="249"/>
    </row>
    <row r="1015" ht="17.1" customHeight="1" spans="1:9">
      <c r="A1015" s="246">
        <v>2140305</v>
      </c>
      <c r="B1015" s="262" t="s">
        <v>1</v>
      </c>
      <c r="C1015" s="262" t="s">
        <v>1</v>
      </c>
      <c r="D1015" s="262" t="s">
        <v>122</v>
      </c>
      <c r="E1015" s="99" t="s">
        <v>895</v>
      </c>
      <c r="F1015" s="248">
        <v>0</v>
      </c>
      <c r="G1015" s="247"/>
      <c r="H1015" s="247">
        <f t="shared" si="75"/>
        <v>0</v>
      </c>
      <c r="I1015" s="249"/>
    </row>
    <row r="1016" ht="17.1" customHeight="1" spans="1:9">
      <c r="A1016" s="246">
        <v>2140306</v>
      </c>
      <c r="B1016" s="96" t="s">
        <v>1</v>
      </c>
      <c r="C1016" s="96" t="s">
        <v>1</v>
      </c>
      <c r="D1016" s="96" t="s">
        <v>124</v>
      </c>
      <c r="E1016" s="99" t="s">
        <v>896</v>
      </c>
      <c r="F1016" s="248">
        <v>0</v>
      </c>
      <c r="G1016" s="247"/>
      <c r="H1016" s="247">
        <f t="shared" si="75"/>
        <v>0</v>
      </c>
      <c r="I1016" s="249"/>
    </row>
    <row r="1017" ht="17.1" customHeight="1" spans="1:9">
      <c r="A1017" s="246">
        <v>2140307</v>
      </c>
      <c r="B1017" s="96" t="s">
        <v>1</v>
      </c>
      <c r="C1017" s="96" t="s">
        <v>1</v>
      </c>
      <c r="D1017" s="96" t="s">
        <v>126</v>
      </c>
      <c r="E1017" s="99" t="s">
        <v>897</v>
      </c>
      <c r="F1017" s="248">
        <v>0</v>
      </c>
      <c r="G1017" s="247"/>
      <c r="H1017" s="247">
        <f t="shared" si="75"/>
        <v>0</v>
      </c>
      <c r="I1017" s="249"/>
    </row>
    <row r="1018" ht="17.1" customHeight="1" spans="1:9">
      <c r="A1018" s="246">
        <v>2140308</v>
      </c>
      <c r="B1018" s="96" t="s">
        <v>1</v>
      </c>
      <c r="C1018" s="96" t="s">
        <v>1</v>
      </c>
      <c r="D1018" s="96" t="s">
        <v>128</v>
      </c>
      <c r="E1018" s="99" t="s">
        <v>898</v>
      </c>
      <c r="F1018" s="248">
        <v>0</v>
      </c>
      <c r="G1018" s="247"/>
      <c r="H1018" s="247">
        <f t="shared" si="75"/>
        <v>0</v>
      </c>
      <c r="I1018" s="249"/>
    </row>
    <row r="1019" ht="17.1" customHeight="1" spans="1:9">
      <c r="A1019" s="246">
        <v>2140399</v>
      </c>
      <c r="B1019" s="262" t="s">
        <v>1</v>
      </c>
      <c r="C1019" s="262" t="s">
        <v>1</v>
      </c>
      <c r="D1019" s="262" t="s">
        <v>134</v>
      </c>
      <c r="E1019" s="99" t="s">
        <v>899</v>
      </c>
      <c r="F1019" s="248">
        <v>0</v>
      </c>
      <c r="G1019" s="247"/>
      <c r="H1019" s="247">
        <f t="shared" si="75"/>
        <v>0</v>
      </c>
      <c r="I1019" s="249"/>
    </row>
    <row r="1020" ht="17.1" customHeight="1" spans="1:9">
      <c r="A1020" s="246">
        <v>21405</v>
      </c>
      <c r="B1020" s="262" t="s">
        <v>865</v>
      </c>
      <c r="C1020" s="262" t="s">
        <v>122</v>
      </c>
      <c r="D1020" s="262" t="s">
        <v>1</v>
      </c>
      <c r="E1020" s="99" t="s">
        <v>900</v>
      </c>
      <c r="F1020" s="248">
        <f t="shared" ref="F1020:I1020" si="76">SUM(F1021:F1026)</f>
        <v>0</v>
      </c>
      <c r="G1020" s="248">
        <f t="shared" si="76"/>
        <v>0</v>
      </c>
      <c r="H1020" s="248">
        <f t="shared" si="76"/>
        <v>0</v>
      </c>
      <c r="I1020" s="251"/>
    </row>
    <row r="1021" ht="17.1" customHeight="1" spans="1:9">
      <c r="A1021" s="246">
        <v>2140501</v>
      </c>
      <c r="B1021" s="262" t="s">
        <v>1</v>
      </c>
      <c r="C1021" s="262" t="s">
        <v>1</v>
      </c>
      <c r="D1021" s="262" t="s">
        <v>113</v>
      </c>
      <c r="E1021" s="99" t="s">
        <v>115</v>
      </c>
      <c r="F1021" s="248">
        <v>0</v>
      </c>
      <c r="G1021" s="247"/>
      <c r="H1021" s="247">
        <f t="shared" ref="H1021:H1026" si="77">F1021+G1021</f>
        <v>0</v>
      </c>
      <c r="I1021" s="249"/>
    </row>
    <row r="1022" ht="17.1" customHeight="1" spans="1:9">
      <c r="A1022" s="246">
        <v>2140502</v>
      </c>
      <c r="B1022" s="96" t="s">
        <v>1</v>
      </c>
      <c r="C1022" s="96" t="s">
        <v>1</v>
      </c>
      <c r="D1022" s="96" t="s">
        <v>116</v>
      </c>
      <c r="E1022" s="99" t="s">
        <v>117</v>
      </c>
      <c r="F1022" s="248">
        <v>0</v>
      </c>
      <c r="G1022" s="247"/>
      <c r="H1022" s="247">
        <f t="shared" si="77"/>
        <v>0</v>
      </c>
      <c r="I1022" s="249"/>
    </row>
    <row r="1023" ht="17.1" customHeight="1" spans="1:9">
      <c r="A1023" s="246">
        <v>2140503</v>
      </c>
      <c r="B1023" s="262" t="s">
        <v>1</v>
      </c>
      <c r="C1023" s="262" t="s">
        <v>1</v>
      </c>
      <c r="D1023" s="262" t="s">
        <v>118</v>
      </c>
      <c r="E1023" s="99" t="s">
        <v>119</v>
      </c>
      <c r="F1023" s="248">
        <v>0</v>
      </c>
      <c r="G1023" s="247"/>
      <c r="H1023" s="247">
        <f t="shared" si="77"/>
        <v>0</v>
      </c>
      <c r="I1023" s="249"/>
    </row>
    <row r="1024" ht="17.1" customHeight="1" spans="1:9">
      <c r="A1024" s="246">
        <v>2140504</v>
      </c>
      <c r="B1024" s="262" t="s">
        <v>1</v>
      </c>
      <c r="C1024" s="262" t="s">
        <v>1</v>
      </c>
      <c r="D1024" s="262" t="s">
        <v>120</v>
      </c>
      <c r="E1024" s="99" t="s">
        <v>891</v>
      </c>
      <c r="F1024" s="248">
        <v>0</v>
      </c>
      <c r="G1024" s="247"/>
      <c r="H1024" s="247">
        <f t="shared" si="77"/>
        <v>0</v>
      </c>
      <c r="I1024" s="249"/>
    </row>
    <row r="1025" ht="17.1" customHeight="1" spans="1:9">
      <c r="A1025" s="246">
        <v>2140505</v>
      </c>
      <c r="B1025" s="96" t="s">
        <v>1</v>
      </c>
      <c r="C1025" s="96" t="s">
        <v>1</v>
      </c>
      <c r="D1025" s="96" t="s">
        <v>122</v>
      </c>
      <c r="E1025" s="99" t="s">
        <v>901</v>
      </c>
      <c r="F1025" s="248">
        <v>0</v>
      </c>
      <c r="G1025" s="247"/>
      <c r="H1025" s="247">
        <f t="shared" si="77"/>
        <v>0</v>
      </c>
      <c r="I1025" s="249"/>
    </row>
    <row r="1026" ht="17.1" customHeight="1" spans="1:9">
      <c r="A1026" s="246">
        <v>2140599</v>
      </c>
      <c r="B1026" s="262" t="s">
        <v>1</v>
      </c>
      <c r="C1026" s="262" t="s">
        <v>1</v>
      </c>
      <c r="D1026" s="262" t="s">
        <v>134</v>
      </c>
      <c r="E1026" s="99" t="s">
        <v>902</v>
      </c>
      <c r="F1026" s="248">
        <v>0</v>
      </c>
      <c r="G1026" s="247"/>
      <c r="H1026" s="247">
        <f t="shared" si="77"/>
        <v>0</v>
      </c>
      <c r="I1026" s="249"/>
    </row>
    <row r="1027" ht="17.1" customHeight="1" spans="1:9">
      <c r="A1027" s="246">
        <v>21499</v>
      </c>
      <c r="B1027" s="262" t="s">
        <v>865</v>
      </c>
      <c r="C1027" s="262" t="s">
        <v>134</v>
      </c>
      <c r="D1027" s="262" t="s">
        <v>1</v>
      </c>
      <c r="E1027" s="99" t="s">
        <v>903</v>
      </c>
      <c r="F1027" s="248">
        <f t="shared" ref="F1027:H1027" si="78">SUM(F1028:F1029)</f>
        <v>0</v>
      </c>
      <c r="G1027" s="248">
        <f t="shared" si="78"/>
        <v>0</v>
      </c>
      <c r="H1027" s="248">
        <f t="shared" si="78"/>
        <v>0</v>
      </c>
      <c r="I1027" s="251"/>
    </row>
    <row r="1028" ht="17.1" customHeight="1" spans="1:9">
      <c r="A1028" s="246">
        <v>2149901</v>
      </c>
      <c r="B1028" s="262" t="s">
        <v>1</v>
      </c>
      <c r="C1028" s="262" t="s">
        <v>1</v>
      </c>
      <c r="D1028" s="262" t="s">
        <v>113</v>
      </c>
      <c r="E1028" s="99" t="s">
        <v>904</v>
      </c>
      <c r="F1028" s="248">
        <v>0</v>
      </c>
      <c r="G1028" s="247"/>
      <c r="H1028" s="247">
        <f>F1028+G1028</f>
        <v>0</v>
      </c>
      <c r="I1028" s="249"/>
    </row>
    <row r="1029" ht="17.1" customHeight="1" spans="1:9">
      <c r="A1029" s="246">
        <v>2149999</v>
      </c>
      <c r="B1029" s="96" t="s">
        <v>1</v>
      </c>
      <c r="C1029" s="96" t="s">
        <v>1</v>
      </c>
      <c r="D1029" s="96" t="s">
        <v>134</v>
      </c>
      <c r="E1029" s="99" t="s">
        <v>903</v>
      </c>
      <c r="F1029" s="248">
        <v>0</v>
      </c>
      <c r="G1029" s="247"/>
      <c r="H1029" s="247">
        <f>F1029+G1029</f>
        <v>0</v>
      </c>
      <c r="I1029" s="249"/>
    </row>
    <row r="1030" ht="17.1" customHeight="1" spans="1:9">
      <c r="A1030" s="246">
        <v>215</v>
      </c>
      <c r="B1030" s="262" t="s">
        <v>905</v>
      </c>
      <c r="C1030" s="262" t="s">
        <v>1</v>
      </c>
      <c r="D1030" s="262" t="s">
        <v>1</v>
      </c>
      <c r="E1030" s="99" t="s">
        <v>906</v>
      </c>
      <c r="F1030" s="248">
        <f t="shared" ref="F1030:H1030" si="79">F1031+F1041+F1057+F1062+F1073+F1080+F1088</f>
        <v>1796.92</v>
      </c>
      <c r="G1030" s="248">
        <f t="shared" si="79"/>
        <v>734.16</v>
      </c>
      <c r="H1030" s="248">
        <f t="shared" si="79"/>
        <v>2531.08</v>
      </c>
      <c r="I1030" s="251"/>
    </row>
    <row r="1031" ht="17.1" customHeight="1" spans="1:9">
      <c r="A1031" s="246">
        <v>21501</v>
      </c>
      <c r="B1031" s="96" t="s">
        <v>905</v>
      </c>
      <c r="C1031" s="96" t="s">
        <v>113</v>
      </c>
      <c r="D1031" s="96" t="s">
        <v>1</v>
      </c>
      <c r="E1031" s="99" t="s">
        <v>907</v>
      </c>
      <c r="F1031" s="248">
        <f>SUM(F1032:F1040)</f>
        <v>268.22</v>
      </c>
      <c r="G1031" s="248">
        <f>SUM(G1032:G1040)</f>
        <v>402.3</v>
      </c>
      <c r="H1031" s="248">
        <f>SUM(H1032:H1040)</f>
        <v>670.52</v>
      </c>
      <c r="I1031" s="251"/>
    </row>
    <row r="1032" ht="17.1" customHeight="1" spans="1:9">
      <c r="A1032" s="246">
        <v>2150101</v>
      </c>
      <c r="B1032" s="96" t="s">
        <v>1</v>
      </c>
      <c r="C1032" s="96" t="s">
        <v>1</v>
      </c>
      <c r="D1032" s="96" t="s">
        <v>113</v>
      </c>
      <c r="E1032" s="99" t="s">
        <v>115</v>
      </c>
      <c r="F1032" s="248">
        <v>0</v>
      </c>
      <c r="G1032" s="247"/>
      <c r="H1032" s="247">
        <f t="shared" ref="H1032:H1040" si="80">F1032+G1032</f>
        <v>0</v>
      </c>
      <c r="I1032" s="249"/>
    </row>
    <row r="1033" ht="17.1" customHeight="1" spans="1:9">
      <c r="A1033" s="246">
        <v>2150102</v>
      </c>
      <c r="B1033" s="96" t="s">
        <v>1</v>
      </c>
      <c r="C1033" s="96" t="s">
        <v>1</v>
      </c>
      <c r="D1033" s="96" t="s">
        <v>116</v>
      </c>
      <c r="E1033" s="99" t="s">
        <v>117</v>
      </c>
      <c r="F1033" s="248">
        <v>0</v>
      </c>
      <c r="G1033" s="247"/>
      <c r="H1033" s="247">
        <f t="shared" si="80"/>
        <v>0</v>
      </c>
      <c r="I1033" s="249"/>
    </row>
    <row r="1034" ht="17.1" customHeight="1" spans="1:9">
      <c r="A1034" s="246">
        <v>2150103</v>
      </c>
      <c r="B1034" s="96" t="s">
        <v>1</v>
      </c>
      <c r="C1034" s="96" t="s">
        <v>1</v>
      </c>
      <c r="D1034" s="96" t="s">
        <v>118</v>
      </c>
      <c r="E1034" s="99" t="s">
        <v>119</v>
      </c>
      <c r="F1034" s="248">
        <v>0</v>
      </c>
      <c r="G1034" s="247"/>
      <c r="H1034" s="247">
        <f t="shared" si="80"/>
        <v>0</v>
      </c>
      <c r="I1034" s="249"/>
    </row>
    <row r="1035" ht="17.1" customHeight="1" spans="1:9">
      <c r="A1035" s="246">
        <v>2150104</v>
      </c>
      <c r="B1035" s="96" t="s">
        <v>1</v>
      </c>
      <c r="C1035" s="96" t="s">
        <v>1</v>
      </c>
      <c r="D1035" s="96" t="s">
        <v>120</v>
      </c>
      <c r="E1035" s="99" t="s">
        <v>908</v>
      </c>
      <c r="F1035" s="248">
        <v>268.22</v>
      </c>
      <c r="G1035" s="247">
        <v>402.3</v>
      </c>
      <c r="H1035" s="247">
        <f t="shared" si="80"/>
        <v>670.52</v>
      </c>
      <c r="I1035" s="249"/>
    </row>
    <row r="1036" ht="17.1" customHeight="1" spans="1:9">
      <c r="A1036" s="246">
        <v>2150105</v>
      </c>
      <c r="B1036" s="96" t="s">
        <v>1</v>
      </c>
      <c r="C1036" s="96" t="s">
        <v>1</v>
      </c>
      <c r="D1036" s="96" t="s">
        <v>122</v>
      </c>
      <c r="E1036" s="99" t="s">
        <v>909</v>
      </c>
      <c r="F1036" s="248">
        <v>0</v>
      </c>
      <c r="G1036" s="247"/>
      <c r="H1036" s="247">
        <f t="shared" si="80"/>
        <v>0</v>
      </c>
      <c r="I1036" s="249"/>
    </row>
    <row r="1037" ht="17.1" customHeight="1" spans="1:9">
      <c r="A1037" s="246">
        <v>2150106</v>
      </c>
      <c r="B1037" s="96" t="s">
        <v>1</v>
      </c>
      <c r="C1037" s="96" t="s">
        <v>1</v>
      </c>
      <c r="D1037" s="96" t="s">
        <v>124</v>
      </c>
      <c r="E1037" s="99" t="s">
        <v>910</v>
      </c>
      <c r="F1037" s="248">
        <v>0</v>
      </c>
      <c r="G1037" s="247"/>
      <c r="H1037" s="247">
        <f t="shared" si="80"/>
        <v>0</v>
      </c>
      <c r="I1037" s="249"/>
    </row>
    <row r="1038" ht="17.1" customHeight="1" spans="1:9">
      <c r="A1038" s="246">
        <v>2150107</v>
      </c>
      <c r="B1038" s="262" t="s">
        <v>1</v>
      </c>
      <c r="C1038" s="262" t="s">
        <v>1</v>
      </c>
      <c r="D1038" s="262" t="s">
        <v>126</v>
      </c>
      <c r="E1038" s="99" t="s">
        <v>911</v>
      </c>
      <c r="F1038" s="248">
        <v>0</v>
      </c>
      <c r="G1038" s="247"/>
      <c r="H1038" s="247">
        <f t="shared" si="80"/>
        <v>0</v>
      </c>
      <c r="I1038" s="249"/>
    </row>
    <row r="1039" ht="17.1" customHeight="1" spans="1:9">
      <c r="A1039" s="246">
        <v>2150108</v>
      </c>
      <c r="B1039" s="262" t="s">
        <v>1</v>
      </c>
      <c r="C1039" s="262" t="s">
        <v>1</v>
      </c>
      <c r="D1039" s="262" t="s">
        <v>128</v>
      </c>
      <c r="E1039" s="99" t="s">
        <v>912</v>
      </c>
      <c r="F1039" s="248">
        <v>0</v>
      </c>
      <c r="G1039" s="247"/>
      <c r="H1039" s="247">
        <f t="shared" si="80"/>
        <v>0</v>
      </c>
      <c r="I1039" s="249"/>
    </row>
    <row r="1040" ht="17.1" customHeight="1" spans="1:9">
      <c r="A1040" s="246">
        <v>2150199</v>
      </c>
      <c r="B1040" s="96" t="s">
        <v>1</v>
      </c>
      <c r="C1040" s="96" t="s">
        <v>1</v>
      </c>
      <c r="D1040" s="96" t="s">
        <v>134</v>
      </c>
      <c r="E1040" s="99" t="s">
        <v>913</v>
      </c>
      <c r="F1040" s="248">
        <v>0</v>
      </c>
      <c r="G1040" s="247"/>
      <c r="H1040" s="247">
        <f t="shared" si="80"/>
        <v>0</v>
      </c>
      <c r="I1040" s="249"/>
    </row>
    <row r="1041" ht="17.1" customHeight="1" spans="1:9">
      <c r="A1041" s="246">
        <v>21502</v>
      </c>
      <c r="B1041" s="262" t="s">
        <v>905</v>
      </c>
      <c r="C1041" s="262" t="s">
        <v>116</v>
      </c>
      <c r="D1041" s="262" t="s">
        <v>1</v>
      </c>
      <c r="E1041" s="99" t="s">
        <v>914</v>
      </c>
      <c r="F1041" s="248">
        <f>SUM(F1042:F1056)</f>
        <v>0</v>
      </c>
      <c r="G1041" s="248">
        <f>SUM(G1042:G1056)</f>
        <v>0</v>
      </c>
      <c r="H1041" s="248">
        <f>SUM(H1042:H1056)</f>
        <v>0</v>
      </c>
      <c r="I1041" s="251"/>
    </row>
    <row r="1042" ht="17.1" customHeight="1" spans="1:9">
      <c r="A1042" s="246">
        <v>2150201</v>
      </c>
      <c r="B1042" s="96" t="s">
        <v>1</v>
      </c>
      <c r="C1042" s="96" t="s">
        <v>1</v>
      </c>
      <c r="D1042" s="96" t="s">
        <v>113</v>
      </c>
      <c r="E1042" s="99" t="s">
        <v>115</v>
      </c>
      <c r="F1042" s="248">
        <v>0</v>
      </c>
      <c r="G1042" s="247"/>
      <c r="H1042" s="247">
        <f t="shared" ref="H1042:H1056" si="81">F1042+G1042</f>
        <v>0</v>
      </c>
      <c r="I1042" s="249"/>
    </row>
    <row r="1043" ht="17.1" customHeight="1" spans="1:9">
      <c r="A1043" s="246">
        <v>2150202</v>
      </c>
      <c r="B1043" s="96" t="s">
        <v>1</v>
      </c>
      <c r="C1043" s="96" t="s">
        <v>1</v>
      </c>
      <c r="D1043" s="96" t="s">
        <v>116</v>
      </c>
      <c r="E1043" s="99" t="s">
        <v>117</v>
      </c>
      <c r="F1043" s="248">
        <v>0</v>
      </c>
      <c r="G1043" s="247"/>
      <c r="H1043" s="247">
        <f t="shared" si="81"/>
        <v>0</v>
      </c>
      <c r="I1043" s="249"/>
    </row>
    <row r="1044" ht="17.1" customHeight="1" spans="1:9">
      <c r="A1044" s="246">
        <v>2150203</v>
      </c>
      <c r="B1044" s="96" t="s">
        <v>1</v>
      </c>
      <c r="C1044" s="96" t="s">
        <v>1</v>
      </c>
      <c r="D1044" s="96" t="s">
        <v>118</v>
      </c>
      <c r="E1044" s="99" t="s">
        <v>119</v>
      </c>
      <c r="F1044" s="248">
        <v>0</v>
      </c>
      <c r="G1044" s="247"/>
      <c r="H1044" s="247">
        <f t="shared" si="81"/>
        <v>0</v>
      </c>
      <c r="I1044" s="249"/>
    </row>
    <row r="1045" ht="17.1" customHeight="1" spans="1:9">
      <c r="A1045" s="246">
        <v>2150204</v>
      </c>
      <c r="B1045" s="262" t="s">
        <v>1</v>
      </c>
      <c r="C1045" s="262" t="s">
        <v>1</v>
      </c>
      <c r="D1045" s="262" t="s">
        <v>120</v>
      </c>
      <c r="E1045" s="99" t="s">
        <v>915</v>
      </c>
      <c r="F1045" s="248">
        <v>0</v>
      </c>
      <c r="G1045" s="247"/>
      <c r="H1045" s="247">
        <f t="shared" si="81"/>
        <v>0</v>
      </c>
      <c r="I1045" s="249"/>
    </row>
    <row r="1046" ht="17.1" customHeight="1" spans="1:9">
      <c r="A1046" s="246">
        <v>2150205</v>
      </c>
      <c r="B1046" s="262" t="s">
        <v>1</v>
      </c>
      <c r="C1046" s="262" t="s">
        <v>1</v>
      </c>
      <c r="D1046" s="262" t="s">
        <v>122</v>
      </c>
      <c r="E1046" s="99" t="s">
        <v>916</v>
      </c>
      <c r="F1046" s="248">
        <v>0</v>
      </c>
      <c r="G1046" s="247"/>
      <c r="H1046" s="247">
        <f t="shared" si="81"/>
        <v>0</v>
      </c>
      <c r="I1046" s="249"/>
    </row>
    <row r="1047" ht="17.1" customHeight="1" spans="1:9">
      <c r="A1047" s="246">
        <v>2150206</v>
      </c>
      <c r="B1047" s="262" t="s">
        <v>1</v>
      </c>
      <c r="C1047" s="262" t="s">
        <v>1</v>
      </c>
      <c r="D1047" s="262" t="s">
        <v>124</v>
      </c>
      <c r="E1047" s="99" t="s">
        <v>917</v>
      </c>
      <c r="F1047" s="248">
        <v>0</v>
      </c>
      <c r="G1047" s="247"/>
      <c r="H1047" s="247">
        <f t="shared" si="81"/>
        <v>0</v>
      </c>
      <c r="I1047" s="249"/>
    </row>
    <row r="1048" ht="17.1" customHeight="1" spans="1:9">
      <c r="A1048" s="246">
        <v>2150207</v>
      </c>
      <c r="B1048" s="96" t="s">
        <v>1</v>
      </c>
      <c r="C1048" s="96" t="s">
        <v>1</v>
      </c>
      <c r="D1048" s="96" t="s">
        <v>126</v>
      </c>
      <c r="E1048" s="99" t="s">
        <v>918</v>
      </c>
      <c r="F1048" s="248">
        <v>0</v>
      </c>
      <c r="G1048" s="247"/>
      <c r="H1048" s="247">
        <f t="shared" si="81"/>
        <v>0</v>
      </c>
      <c r="I1048" s="249"/>
    </row>
    <row r="1049" ht="17.1" customHeight="1" spans="1:9">
      <c r="A1049" s="246">
        <v>2150208</v>
      </c>
      <c r="B1049" s="262" t="s">
        <v>1</v>
      </c>
      <c r="C1049" s="262" t="s">
        <v>1</v>
      </c>
      <c r="D1049" s="262" t="s">
        <v>128</v>
      </c>
      <c r="E1049" s="99" t="s">
        <v>919</v>
      </c>
      <c r="F1049" s="248">
        <v>0</v>
      </c>
      <c r="G1049" s="247"/>
      <c r="H1049" s="247">
        <f t="shared" si="81"/>
        <v>0</v>
      </c>
      <c r="I1049" s="249"/>
    </row>
    <row r="1050" ht="17.1" customHeight="1" spans="1:9">
      <c r="A1050" s="246">
        <v>2150209</v>
      </c>
      <c r="B1050" s="262" t="s">
        <v>1</v>
      </c>
      <c r="C1050" s="262" t="s">
        <v>1</v>
      </c>
      <c r="D1050" s="262" t="s">
        <v>130</v>
      </c>
      <c r="E1050" s="99" t="s">
        <v>920</v>
      </c>
      <c r="F1050" s="248">
        <v>0</v>
      </c>
      <c r="G1050" s="247"/>
      <c r="H1050" s="247">
        <f t="shared" si="81"/>
        <v>0</v>
      </c>
      <c r="I1050" s="249"/>
    </row>
    <row r="1051" ht="17.1" customHeight="1" spans="1:9">
      <c r="A1051" s="246">
        <v>2150210</v>
      </c>
      <c r="B1051" s="96" t="s">
        <v>1</v>
      </c>
      <c r="C1051" s="96" t="s">
        <v>1</v>
      </c>
      <c r="D1051" s="96" t="s">
        <v>169</v>
      </c>
      <c r="E1051" s="99" t="s">
        <v>921</v>
      </c>
      <c r="F1051" s="248">
        <v>0</v>
      </c>
      <c r="G1051" s="247"/>
      <c r="H1051" s="247">
        <f t="shared" si="81"/>
        <v>0</v>
      </c>
      <c r="I1051" s="249"/>
    </row>
    <row r="1052" ht="17.1" customHeight="1" spans="1:9">
      <c r="A1052" s="246">
        <v>2150212</v>
      </c>
      <c r="B1052" s="262" t="s">
        <v>1</v>
      </c>
      <c r="C1052" s="262" t="s">
        <v>1</v>
      </c>
      <c r="D1052" s="262" t="s">
        <v>183</v>
      </c>
      <c r="E1052" s="99" t="s">
        <v>922</v>
      </c>
      <c r="F1052" s="248">
        <v>0</v>
      </c>
      <c r="G1052" s="247"/>
      <c r="H1052" s="247">
        <f t="shared" si="81"/>
        <v>0</v>
      </c>
      <c r="I1052" s="249"/>
    </row>
    <row r="1053" ht="17.1" customHeight="1" spans="1:9">
      <c r="A1053" s="246">
        <v>2150213</v>
      </c>
      <c r="B1053" s="96" t="s">
        <v>1</v>
      </c>
      <c r="C1053" s="96" t="s">
        <v>1</v>
      </c>
      <c r="D1053" s="96" t="s">
        <v>191</v>
      </c>
      <c r="E1053" s="99" t="s">
        <v>923</v>
      </c>
      <c r="F1053" s="248">
        <v>0</v>
      </c>
      <c r="G1053" s="247"/>
      <c r="H1053" s="247">
        <f t="shared" si="81"/>
        <v>0</v>
      </c>
      <c r="I1053" s="249"/>
    </row>
    <row r="1054" ht="17.1" customHeight="1" spans="1:9">
      <c r="A1054" s="246">
        <v>2150214</v>
      </c>
      <c r="B1054" s="262" t="s">
        <v>1</v>
      </c>
      <c r="C1054" s="262" t="s">
        <v>1</v>
      </c>
      <c r="D1054" s="262" t="s">
        <v>199</v>
      </c>
      <c r="E1054" s="99" t="s">
        <v>924</v>
      </c>
      <c r="F1054" s="248">
        <v>0</v>
      </c>
      <c r="G1054" s="247"/>
      <c r="H1054" s="247">
        <f t="shared" si="81"/>
        <v>0</v>
      </c>
      <c r="I1054" s="249"/>
    </row>
    <row r="1055" ht="17.1" customHeight="1" spans="1:9">
      <c r="A1055" s="246">
        <v>2150215</v>
      </c>
      <c r="B1055" s="262" t="s">
        <v>1</v>
      </c>
      <c r="C1055" s="262" t="s">
        <v>1</v>
      </c>
      <c r="D1055" s="262" t="s">
        <v>262</v>
      </c>
      <c r="E1055" s="99" t="s">
        <v>925</v>
      </c>
      <c r="F1055" s="248">
        <v>0</v>
      </c>
      <c r="G1055" s="247"/>
      <c r="H1055" s="247">
        <f t="shared" si="81"/>
        <v>0</v>
      </c>
      <c r="I1055" s="249"/>
    </row>
    <row r="1056" ht="17.1" customHeight="1" spans="1:9">
      <c r="A1056" s="246">
        <v>2150299</v>
      </c>
      <c r="B1056" s="262" t="s">
        <v>1</v>
      </c>
      <c r="C1056" s="262" t="s">
        <v>1</v>
      </c>
      <c r="D1056" s="262" t="s">
        <v>134</v>
      </c>
      <c r="E1056" s="99" t="s">
        <v>926</v>
      </c>
      <c r="F1056" s="248">
        <v>0</v>
      </c>
      <c r="G1056" s="247"/>
      <c r="H1056" s="247">
        <f t="shared" si="81"/>
        <v>0</v>
      </c>
      <c r="I1056" s="249"/>
    </row>
    <row r="1057" ht="17.1" customHeight="1" spans="1:9">
      <c r="A1057" s="246">
        <v>21503</v>
      </c>
      <c r="B1057" s="262" t="s">
        <v>905</v>
      </c>
      <c r="C1057" s="262" t="s">
        <v>118</v>
      </c>
      <c r="D1057" s="262" t="s">
        <v>1</v>
      </c>
      <c r="E1057" s="99" t="s">
        <v>927</v>
      </c>
      <c r="F1057" s="248">
        <f>SUM(F1058:F1061)</f>
        <v>0</v>
      </c>
      <c r="G1057" s="248">
        <f>SUM(G1058:G1061)</f>
        <v>0</v>
      </c>
      <c r="H1057" s="248">
        <f>SUM(H1058:H1061)</f>
        <v>0</v>
      </c>
      <c r="I1057" s="251"/>
    </row>
    <row r="1058" ht="17.1" customHeight="1" spans="1:9">
      <c r="A1058" s="246">
        <v>2150301</v>
      </c>
      <c r="B1058" s="262" t="s">
        <v>1</v>
      </c>
      <c r="C1058" s="262" t="s">
        <v>1</v>
      </c>
      <c r="D1058" s="262" t="s">
        <v>113</v>
      </c>
      <c r="E1058" s="99" t="s">
        <v>115</v>
      </c>
      <c r="F1058" s="248">
        <v>0</v>
      </c>
      <c r="G1058" s="247"/>
      <c r="H1058" s="247">
        <f>F1058+G1058</f>
        <v>0</v>
      </c>
      <c r="I1058" s="249"/>
    </row>
    <row r="1059" ht="17.1" customHeight="1" spans="1:9">
      <c r="A1059" s="246">
        <v>2150302</v>
      </c>
      <c r="B1059" s="262" t="s">
        <v>1</v>
      </c>
      <c r="C1059" s="262" t="s">
        <v>1</v>
      </c>
      <c r="D1059" s="262" t="s">
        <v>116</v>
      </c>
      <c r="E1059" s="99" t="s">
        <v>117</v>
      </c>
      <c r="F1059" s="248">
        <v>0</v>
      </c>
      <c r="G1059" s="247"/>
      <c r="H1059" s="247">
        <f>F1059+G1059</f>
        <v>0</v>
      </c>
      <c r="I1059" s="249"/>
    </row>
    <row r="1060" ht="17.1" customHeight="1" spans="1:9">
      <c r="A1060" s="246">
        <v>2150303</v>
      </c>
      <c r="B1060" s="262" t="s">
        <v>1</v>
      </c>
      <c r="C1060" s="262" t="s">
        <v>1</v>
      </c>
      <c r="D1060" s="262" t="s">
        <v>118</v>
      </c>
      <c r="E1060" s="99" t="s">
        <v>119</v>
      </c>
      <c r="F1060" s="248">
        <v>0</v>
      </c>
      <c r="G1060" s="247"/>
      <c r="H1060" s="247">
        <f>F1060+G1060</f>
        <v>0</v>
      </c>
      <c r="I1060" s="249"/>
    </row>
    <row r="1061" ht="17.1" customHeight="1" spans="1:9">
      <c r="A1061" s="246">
        <v>2150399</v>
      </c>
      <c r="B1061" s="262" t="s">
        <v>1</v>
      </c>
      <c r="C1061" s="262" t="s">
        <v>1</v>
      </c>
      <c r="D1061" s="262" t="s">
        <v>134</v>
      </c>
      <c r="E1061" s="99" t="s">
        <v>928</v>
      </c>
      <c r="F1061" s="248">
        <v>0</v>
      </c>
      <c r="G1061" s="247"/>
      <c r="H1061" s="247">
        <f>F1061+G1061</f>
        <v>0</v>
      </c>
      <c r="I1061" s="249"/>
    </row>
    <row r="1062" ht="17.1" customHeight="1" spans="1:9">
      <c r="A1062" s="246">
        <v>21505</v>
      </c>
      <c r="B1062" s="262" t="s">
        <v>905</v>
      </c>
      <c r="C1062" s="262" t="s">
        <v>122</v>
      </c>
      <c r="D1062" s="262" t="s">
        <v>1</v>
      </c>
      <c r="E1062" s="99" t="s">
        <v>929</v>
      </c>
      <c r="F1062" s="248">
        <f>SUM(F1063:F1072)</f>
        <v>1318.7</v>
      </c>
      <c r="G1062" s="248">
        <f>SUM(G1063:G1072)</f>
        <v>130</v>
      </c>
      <c r="H1062" s="248">
        <f>SUM(H1063:H1072)</f>
        <v>1448.7</v>
      </c>
      <c r="I1062" s="251"/>
    </row>
    <row r="1063" ht="17.1" customHeight="1" spans="1:9">
      <c r="A1063" s="246">
        <v>2150501</v>
      </c>
      <c r="B1063" s="262" t="s">
        <v>1</v>
      </c>
      <c r="C1063" s="262" t="s">
        <v>1</v>
      </c>
      <c r="D1063" s="262" t="s">
        <v>113</v>
      </c>
      <c r="E1063" s="99" t="s">
        <v>115</v>
      </c>
      <c r="F1063" s="248">
        <v>0</v>
      </c>
      <c r="G1063" s="247"/>
      <c r="H1063" s="247">
        <f t="shared" ref="H1063:H1072" si="82">F1063+G1063</f>
        <v>0</v>
      </c>
      <c r="I1063" s="249"/>
    </row>
    <row r="1064" ht="17.1" customHeight="1" spans="1:9">
      <c r="A1064" s="246">
        <v>2150502</v>
      </c>
      <c r="B1064" s="96" t="s">
        <v>1</v>
      </c>
      <c r="C1064" s="96" t="s">
        <v>1</v>
      </c>
      <c r="D1064" s="96" t="s">
        <v>116</v>
      </c>
      <c r="E1064" s="99" t="s">
        <v>117</v>
      </c>
      <c r="F1064" s="248">
        <v>0</v>
      </c>
      <c r="G1064" s="247"/>
      <c r="H1064" s="247">
        <f t="shared" si="82"/>
        <v>0</v>
      </c>
      <c r="I1064" s="249"/>
    </row>
    <row r="1065" ht="17.1" customHeight="1" spans="1:9">
      <c r="A1065" s="246">
        <v>2150503</v>
      </c>
      <c r="B1065" s="96" t="s">
        <v>1</v>
      </c>
      <c r="C1065" s="96" t="s">
        <v>1</v>
      </c>
      <c r="D1065" s="96" t="s">
        <v>118</v>
      </c>
      <c r="E1065" s="99" t="s">
        <v>119</v>
      </c>
      <c r="F1065" s="248">
        <v>0</v>
      </c>
      <c r="G1065" s="247"/>
      <c r="H1065" s="247">
        <f t="shared" si="82"/>
        <v>0</v>
      </c>
      <c r="I1065" s="249"/>
    </row>
    <row r="1066" ht="17.1" customHeight="1" spans="1:9">
      <c r="A1066" s="246">
        <v>2150505</v>
      </c>
      <c r="B1066" s="96" t="s">
        <v>1</v>
      </c>
      <c r="C1066" s="96" t="s">
        <v>1</v>
      </c>
      <c r="D1066" s="96" t="s">
        <v>122</v>
      </c>
      <c r="E1066" s="99" t="s">
        <v>930</v>
      </c>
      <c r="F1066" s="248">
        <v>0</v>
      </c>
      <c r="G1066" s="247"/>
      <c r="H1066" s="247">
        <f t="shared" si="82"/>
        <v>0</v>
      </c>
      <c r="I1066" s="249"/>
    </row>
    <row r="1067" ht="17.1" customHeight="1" spans="1:9">
      <c r="A1067" s="246">
        <v>2150507</v>
      </c>
      <c r="B1067" s="262" t="s">
        <v>1</v>
      </c>
      <c r="C1067" s="262" t="s">
        <v>1</v>
      </c>
      <c r="D1067" s="262" t="s">
        <v>126</v>
      </c>
      <c r="E1067" s="99" t="s">
        <v>931</v>
      </c>
      <c r="F1067" s="248">
        <v>0</v>
      </c>
      <c r="G1067" s="247"/>
      <c r="H1067" s="247">
        <f t="shared" si="82"/>
        <v>0</v>
      </c>
      <c r="I1067" s="249"/>
    </row>
    <row r="1068" ht="17.1" customHeight="1" spans="1:9">
      <c r="A1068" s="246">
        <v>2150508</v>
      </c>
      <c r="B1068" s="262" t="s">
        <v>1</v>
      </c>
      <c r="C1068" s="262" t="s">
        <v>1</v>
      </c>
      <c r="D1068" s="262" t="s">
        <v>128</v>
      </c>
      <c r="E1068" s="99" t="s">
        <v>932</v>
      </c>
      <c r="F1068" s="248">
        <v>0</v>
      </c>
      <c r="G1068" s="247"/>
      <c r="H1068" s="247">
        <f t="shared" si="82"/>
        <v>0</v>
      </c>
      <c r="I1068" s="249"/>
    </row>
    <row r="1069" ht="17.1" customHeight="1" spans="1:9">
      <c r="A1069" s="246">
        <v>2150516</v>
      </c>
      <c r="B1069" s="96" t="s">
        <v>1</v>
      </c>
      <c r="C1069" s="96" t="s">
        <v>1</v>
      </c>
      <c r="D1069" s="96" t="s">
        <v>264</v>
      </c>
      <c r="E1069" s="99" t="s">
        <v>933</v>
      </c>
      <c r="F1069" s="248">
        <v>0</v>
      </c>
      <c r="G1069" s="247"/>
      <c r="H1069" s="247">
        <f t="shared" si="82"/>
        <v>0</v>
      </c>
      <c r="I1069" s="249"/>
    </row>
    <row r="1070" ht="17.1" customHeight="1" spans="1:9">
      <c r="A1070" s="246">
        <v>2150517</v>
      </c>
      <c r="B1070" s="96" t="s">
        <v>1</v>
      </c>
      <c r="C1070" s="96" t="s">
        <v>1</v>
      </c>
      <c r="D1070" s="96" t="s">
        <v>663</v>
      </c>
      <c r="E1070" s="99" t="s">
        <v>934</v>
      </c>
      <c r="F1070" s="248">
        <v>553.7</v>
      </c>
      <c r="G1070" s="247">
        <v>130</v>
      </c>
      <c r="H1070" s="247">
        <f t="shared" si="82"/>
        <v>683.7</v>
      </c>
      <c r="I1070" s="249"/>
    </row>
    <row r="1071" ht="17.1" customHeight="1" spans="1:9">
      <c r="A1071" s="246">
        <v>2150550</v>
      </c>
      <c r="B1071" s="262" t="s">
        <v>1</v>
      </c>
      <c r="C1071" s="262" t="s">
        <v>1</v>
      </c>
      <c r="D1071" s="262" t="s">
        <v>132</v>
      </c>
      <c r="E1071" s="99" t="s">
        <v>133</v>
      </c>
      <c r="F1071" s="248">
        <v>0</v>
      </c>
      <c r="G1071" s="247"/>
      <c r="H1071" s="247">
        <f t="shared" si="82"/>
        <v>0</v>
      </c>
      <c r="I1071" s="249"/>
    </row>
    <row r="1072" ht="17.1" customHeight="1" spans="1:9">
      <c r="A1072" s="246">
        <v>2150599</v>
      </c>
      <c r="B1072" s="96" t="s">
        <v>1</v>
      </c>
      <c r="C1072" s="96" t="s">
        <v>1</v>
      </c>
      <c r="D1072" s="96" t="s">
        <v>134</v>
      </c>
      <c r="E1072" s="99" t="s">
        <v>935</v>
      </c>
      <c r="F1072" s="248">
        <v>765</v>
      </c>
      <c r="G1072" s="247">
        <v>0</v>
      </c>
      <c r="H1072" s="247">
        <f t="shared" si="82"/>
        <v>765</v>
      </c>
      <c r="I1072" s="249"/>
    </row>
    <row r="1073" ht="17.1" customHeight="1" spans="1:9">
      <c r="A1073" s="246">
        <v>21507</v>
      </c>
      <c r="B1073" s="96" t="s">
        <v>905</v>
      </c>
      <c r="C1073" s="96" t="s">
        <v>126</v>
      </c>
      <c r="D1073" s="96" t="s">
        <v>1</v>
      </c>
      <c r="E1073" s="99" t="s">
        <v>936</v>
      </c>
      <c r="F1073" s="248">
        <f>SUM(F1074:F1079)</f>
        <v>0</v>
      </c>
      <c r="G1073" s="248">
        <f>SUM(G1074:G1079)</f>
        <v>0</v>
      </c>
      <c r="H1073" s="248">
        <f>SUM(H1074:H1079)</f>
        <v>0</v>
      </c>
      <c r="I1073" s="251"/>
    </row>
    <row r="1074" ht="17.1" customHeight="1" spans="1:9">
      <c r="A1074" s="246">
        <v>2150701</v>
      </c>
      <c r="B1074" s="96" t="s">
        <v>1</v>
      </c>
      <c r="C1074" s="96" t="s">
        <v>1</v>
      </c>
      <c r="D1074" s="96" t="s">
        <v>113</v>
      </c>
      <c r="E1074" s="99" t="s">
        <v>115</v>
      </c>
      <c r="F1074" s="248">
        <v>0</v>
      </c>
      <c r="G1074" s="247"/>
      <c r="H1074" s="247">
        <f t="shared" ref="H1074:H1079" si="83">F1074+G1074</f>
        <v>0</v>
      </c>
      <c r="I1074" s="249"/>
    </row>
    <row r="1075" ht="17.1" customHeight="1" spans="1:9">
      <c r="A1075" s="246">
        <v>2150702</v>
      </c>
      <c r="B1075" s="96" t="s">
        <v>1</v>
      </c>
      <c r="C1075" s="96" t="s">
        <v>1</v>
      </c>
      <c r="D1075" s="96" t="s">
        <v>116</v>
      </c>
      <c r="E1075" s="99" t="s">
        <v>117</v>
      </c>
      <c r="F1075" s="248">
        <v>0</v>
      </c>
      <c r="G1075" s="247"/>
      <c r="H1075" s="247">
        <f t="shared" si="83"/>
        <v>0</v>
      </c>
      <c r="I1075" s="249"/>
    </row>
    <row r="1076" ht="17.1" customHeight="1" spans="1:9">
      <c r="A1076" s="246">
        <v>2150703</v>
      </c>
      <c r="B1076" s="96" t="s">
        <v>1</v>
      </c>
      <c r="C1076" s="96" t="s">
        <v>1</v>
      </c>
      <c r="D1076" s="96" t="s">
        <v>118</v>
      </c>
      <c r="E1076" s="99" t="s">
        <v>119</v>
      </c>
      <c r="F1076" s="248">
        <v>0</v>
      </c>
      <c r="G1076" s="247"/>
      <c r="H1076" s="247">
        <f t="shared" si="83"/>
        <v>0</v>
      </c>
      <c r="I1076" s="249"/>
    </row>
    <row r="1077" ht="17.1" customHeight="1" spans="1:9">
      <c r="A1077" s="246">
        <v>2150704</v>
      </c>
      <c r="B1077" s="96" t="s">
        <v>1</v>
      </c>
      <c r="C1077" s="96" t="s">
        <v>1</v>
      </c>
      <c r="D1077" s="96" t="s">
        <v>120</v>
      </c>
      <c r="E1077" s="99" t="s">
        <v>937</v>
      </c>
      <c r="F1077" s="248">
        <v>0</v>
      </c>
      <c r="G1077" s="247"/>
      <c r="H1077" s="247">
        <f t="shared" si="83"/>
        <v>0</v>
      </c>
      <c r="I1077" s="249"/>
    </row>
    <row r="1078" ht="17.1" customHeight="1" spans="1:9">
      <c r="A1078" s="246">
        <v>2150705</v>
      </c>
      <c r="B1078" s="262" t="s">
        <v>1</v>
      </c>
      <c r="C1078" s="262" t="s">
        <v>1</v>
      </c>
      <c r="D1078" s="262" t="s">
        <v>122</v>
      </c>
      <c r="E1078" s="99" t="s">
        <v>938</v>
      </c>
      <c r="F1078" s="248">
        <v>0</v>
      </c>
      <c r="G1078" s="247"/>
      <c r="H1078" s="247">
        <f t="shared" si="83"/>
        <v>0</v>
      </c>
      <c r="I1078" s="249"/>
    </row>
    <row r="1079" ht="17.1" customHeight="1" spans="1:9">
      <c r="A1079" s="246">
        <v>2150799</v>
      </c>
      <c r="B1079" s="262" t="s">
        <v>1</v>
      </c>
      <c r="C1079" s="262" t="s">
        <v>1</v>
      </c>
      <c r="D1079" s="262" t="s">
        <v>134</v>
      </c>
      <c r="E1079" s="99" t="s">
        <v>939</v>
      </c>
      <c r="F1079" s="248">
        <v>0</v>
      </c>
      <c r="G1079" s="247"/>
      <c r="H1079" s="247">
        <f t="shared" si="83"/>
        <v>0</v>
      </c>
      <c r="I1079" s="249"/>
    </row>
    <row r="1080" ht="17.1" customHeight="1" spans="1:9">
      <c r="A1080" s="246">
        <v>21508</v>
      </c>
      <c r="B1080" s="96" t="s">
        <v>905</v>
      </c>
      <c r="C1080" s="96" t="s">
        <v>128</v>
      </c>
      <c r="D1080" s="96" t="s">
        <v>1</v>
      </c>
      <c r="E1080" s="99" t="s">
        <v>940</v>
      </c>
      <c r="F1080" s="248">
        <f>SUM(F1081:F1087)</f>
        <v>210</v>
      </c>
      <c r="G1080" s="248">
        <f>SUM(G1081:G1087)</f>
        <v>201.86</v>
      </c>
      <c r="H1080" s="248">
        <f>SUM(H1081:H1087)</f>
        <v>411.86</v>
      </c>
      <c r="I1080" s="251"/>
    </row>
    <row r="1081" ht="17.1" customHeight="1" spans="1:9">
      <c r="A1081" s="246">
        <v>2150801</v>
      </c>
      <c r="B1081" s="96" t="s">
        <v>1</v>
      </c>
      <c r="C1081" s="96" t="s">
        <v>1</v>
      </c>
      <c r="D1081" s="96" t="s">
        <v>113</v>
      </c>
      <c r="E1081" s="99" t="s">
        <v>115</v>
      </c>
      <c r="F1081" s="248">
        <v>0</v>
      </c>
      <c r="G1081" s="247"/>
      <c r="H1081" s="247">
        <f t="shared" ref="H1081:H1087" si="84">F1081+G1081</f>
        <v>0</v>
      </c>
      <c r="I1081" s="249"/>
    </row>
    <row r="1082" ht="17.1" customHeight="1" spans="1:9">
      <c r="A1082" s="246">
        <v>2150802</v>
      </c>
      <c r="B1082" s="96" t="s">
        <v>1</v>
      </c>
      <c r="C1082" s="96" t="s">
        <v>1</v>
      </c>
      <c r="D1082" s="96" t="s">
        <v>116</v>
      </c>
      <c r="E1082" s="99" t="s">
        <v>117</v>
      </c>
      <c r="F1082" s="248">
        <v>0</v>
      </c>
      <c r="G1082" s="247"/>
      <c r="H1082" s="247">
        <f t="shared" si="84"/>
        <v>0</v>
      </c>
      <c r="I1082" s="249"/>
    </row>
    <row r="1083" ht="17.1" customHeight="1" spans="1:9">
      <c r="A1083" s="246">
        <v>2150803</v>
      </c>
      <c r="B1083" s="96" t="s">
        <v>1</v>
      </c>
      <c r="C1083" s="96" t="s">
        <v>1</v>
      </c>
      <c r="D1083" s="96" t="s">
        <v>118</v>
      </c>
      <c r="E1083" s="99" t="s">
        <v>119</v>
      </c>
      <c r="F1083" s="248">
        <v>0</v>
      </c>
      <c r="G1083" s="247"/>
      <c r="H1083" s="247">
        <f t="shared" si="84"/>
        <v>0</v>
      </c>
      <c r="I1083" s="249"/>
    </row>
    <row r="1084" ht="17.1" customHeight="1" spans="1:9">
      <c r="A1084" s="246">
        <v>2150804</v>
      </c>
      <c r="B1084" s="96" t="s">
        <v>1</v>
      </c>
      <c r="C1084" s="96" t="s">
        <v>1</v>
      </c>
      <c r="D1084" s="96" t="s">
        <v>120</v>
      </c>
      <c r="E1084" s="99" t="s">
        <v>941</v>
      </c>
      <c r="F1084" s="248">
        <v>0</v>
      </c>
      <c r="G1084" s="247"/>
      <c r="H1084" s="247">
        <f t="shared" si="84"/>
        <v>0</v>
      </c>
      <c r="I1084" s="249"/>
    </row>
    <row r="1085" ht="17.1" customHeight="1" spans="1:9">
      <c r="A1085" s="246">
        <v>2150805</v>
      </c>
      <c r="B1085" s="96" t="s">
        <v>1</v>
      </c>
      <c r="C1085" s="96" t="s">
        <v>1</v>
      </c>
      <c r="D1085" s="96" t="s">
        <v>122</v>
      </c>
      <c r="E1085" s="99" t="s">
        <v>942</v>
      </c>
      <c r="F1085" s="248">
        <v>210</v>
      </c>
      <c r="G1085" s="247">
        <v>201.86</v>
      </c>
      <c r="H1085" s="247">
        <f t="shared" si="84"/>
        <v>411.86</v>
      </c>
      <c r="I1085" s="249"/>
    </row>
    <row r="1086" ht="17.1" customHeight="1" spans="1:9">
      <c r="A1086" s="246">
        <v>2150806</v>
      </c>
      <c r="B1086" s="96" t="s">
        <v>1</v>
      </c>
      <c r="C1086" s="96" t="s">
        <v>1</v>
      </c>
      <c r="D1086" s="96" t="s">
        <v>124</v>
      </c>
      <c r="E1086" s="99" t="s">
        <v>943</v>
      </c>
      <c r="F1086" s="248">
        <v>0</v>
      </c>
      <c r="G1086" s="247"/>
      <c r="H1086" s="247">
        <f t="shared" si="84"/>
        <v>0</v>
      </c>
      <c r="I1086" s="249"/>
    </row>
    <row r="1087" ht="17.1" customHeight="1" spans="1:9">
      <c r="A1087" s="246">
        <v>2150899</v>
      </c>
      <c r="B1087" s="96" t="s">
        <v>1</v>
      </c>
      <c r="C1087" s="96" t="s">
        <v>1</v>
      </c>
      <c r="D1087" s="96" t="s">
        <v>134</v>
      </c>
      <c r="E1087" s="99" t="s">
        <v>944</v>
      </c>
      <c r="F1087" s="248">
        <v>0</v>
      </c>
      <c r="G1087" s="247"/>
      <c r="H1087" s="247">
        <f t="shared" si="84"/>
        <v>0</v>
      </c>
      <c r="I1087" s="249"/>
    </row>
    <row r="1088" ht="17.1" customHeight="1" spans="1:9">
      <c r="A1088" s="246">
        <v>21599</v>
      </c>
      <c r="B1088" s="96" t="s">
        <v>905</v>
      </c>
      <c r="C1088" s="96" t="s">
        <v>134</v>
      </c>
      <c r="D1088" s="96" t="s">
        <v>1</v>
      </c>
      <c r="E1088" s="99" t="s">
        <v>945</v>
      </c>
      <c r="F1088" s="248">
        <f>SUM(F1089:F1093)</f>
        <v>0</v>
      </c>
      <c r="G1088" s="248">
        <f>SUM(G1089:G1093)</f>
        <v>0</v>
      </c>
      <c r="H1088" s="248">
        <f>SUM(H1089:H1093)</f>
        <v>0</v>
      </c>
      <c r="I1088" s="251"/>
    </row>
    <row r="1089" ht="17.1" customHeight="1" spans="1:9">
      <c r="A1089" s="246">
        <v>2159901</v>
      </c>
      <c r="B1089" s="262" t="s">
        <v>1</v>
      </c>
      <c r="C1089" s="262" t="s">
        <v>1</v>
      </c>
      <c r="D1089" s="262" t="s">
        <v>113</v>
      </c>
      <c r="E1089" s="99" t="s">
        <v>946</v>
      </c>
      <c r="F1089" s="248">
        <v>0</v>
      </c>
      <c r="G1089" s="247"/>
      <c r="H1089" s="247">
        <f>F1089+G1089</f>
        <v>0</v>
      </c>
      <c r="I1089" s="249"/>
    </row>
    <row r="1090" ht="17.1" customHeight="1" spans="1:9">
      <c r="A1090" s="246">
        <v>2159904</v>
      </c>
      <c r="B1090" s="96" t="s">
        <v>1</v>
      </c>
      <c r="C1090" s="96" t="s">
        <v>1</v>
      </c>
      <c r="D1090" s="96" t="s">
        <v>120</v>
      </c>
      <c r="E1090" s="99" t="s">
        <v>947</v>
      </c>
      <c r="F1090" s="248">
        <v>0</v>
      </c>
      <c r="G1090" s="247"/>
      <c r="H1090" s="247">
        <f>F1090+G1090</f>
        <v>0</v>
      </c>
      <c r="I1090" s="249"/>
    </row>
    <row r="1091" ht="17.1" customHeight="1" spans="1:9">
      <c r="A1091" s="246">
        <v>2159905</v>
      </c>
      <c r="B1091" s="262" t="s">
        <v>1</v>
      </c>
      <c r="C1091" s="262" t="s">
        <v>1</v>
      </c>
      <c r="D1091" s="262" t="s">
        <v>122</v>
      </c>
      <c r="E1091" s="99" t="s">
        <v>948</v>
      </c>
      <c r="F1091" s="248">
        <v>0</v>
      </c>
      <c r="G1091" s="247"/>
      <c r="H1091" s="247">
        <f>F1091+G1091</f>
        <v>0</v>
      </c>
      <c r="I1091" s="249"/>
    </row>
    <row r="1092" ht="17.1" customHeight="1" spans="1:9">
      <c r="A1092" s="246">
        <v>2159906</v>
      </c>
      <c r="B1092" s="96" t="s">
        <v>1</v>
      </c>
      <c r="C1092" s="96" t="s">
        <v>1</v>
      </c>
      <c r="D1092" s="96" t="s">
        <v>124</v>
      </c>
      <c r="E1092" s="99" t="s">
        <v>949</v>
      </c>
      <c r="F1092" s="248">
        <v>0</v>
      </c>
      <c r="G1092" s="247"/>
      <c r="H1092" s="247">
        <f>F1092+G1092</f>
        <v>0</v>
      </c>
      <c r="I1092" s="249"/>
    </row>
    <row r="1093" ht="17.1" customHeight="1" spans="1:9">
      <c r="A1093" s="246">
        <v>2159999</v>
      </c>
      <c r="B1093" s="96" t="s">
        <v>1</v>
      </c>
      <c r="C1093" s="96" t="s">
        <v>1</v>
      </c>
      <c r="D1093" s="96" t="s">
        <v>134</v>
      </c>
      <c r="E1093" s="99" t="s">
        <v>945</v>
      </c>
      <c r="F1093" s="248">
        <v>0</v>
      </c>
      <c r="G1093" s="247"/>
      <c r="H1093" s="247">
        <f>F1093+G1093</f>
        <v>0</v>
      </c>
      <c r="I1093" s="249"/>
    </row>
    <row r="1094" ht="17.1" customHeight="1" spans="1:9">
      <c r="A1094" s="246">
        <v>216</v>
      </c>
      <c r="B1094" s="262" t="s">
        <v>950</v>
      </c>
      <c r="C1094" s="262" t="s">
        <v>1</v>
      </c>
      <c r="D1094" s="262" t="s">
        <v>1</v>
      </c>
      <c r="E1094" s="99" t="s">
        <v>951</v>
      </c>
      <c r="F1094" s="248">
        <f>F1095+F1105+F1111</f>
        <v>242.12</v>
      </c>
      <c r="G1094" s="248">
        <f>G1095+G1105+G1111</f>
        <v>12.15</v>
      </c>
      <c r="H1094" s="248">
        <f>H1095+H1105+H1111</f>
        <v>254.27</v>
      </c>
      <c r="I1094" s="251"/>
    </row>
    <row r="1095" ht="17.1" customHeight="1" spans="1:9">
      <c r="A1095" s="246">
        <v>21602</v>
      </c>
      <c r="B1095" s="96" t="s">
        <v>950</v>
      </c>
      <c r="C1095" s="96" t="s">
        <v>116</v>
      </c>
      <c r="D1095" s="96" t="s">
        <v>1</v>
      </c>
      <c r="E1095" s="99" t="s">
        <v>952</v>
      </c>
      <c r="F1095" s="248">
        <f>SUM(F1096:F1104)</f>
        <v>142.12</v>
      </c>
      <c r="G1095" s="248">
        <f>SUM(G1096:G1104)</f>
        <v>0.300000000000011</v>
      </c>
      <c r="H1095" s="248">
        <f>SUM(H1096:H1104)</f>
        <v>142.42</v>
      </c>
      <c r="I1095" s="251"/>
    </row>
    <row r="1096" ht="17.1" customHeight="1" spans="1:9">
      <c r="A1096" s="246">
        <v>2160201</v>
      </c>
      <c r="B1096" s="96" t="s">
        <v>1</v>
      </c>
      <c r="C1096" s="96" t="s">
        <v>1</v>
      </c>
      <c r="D1096" s="96" t="s">
        <v>113</v>
      </c>
      <c r="E1096" s="99" t="s">
        <v>115</v>
      </c>
      <c r="F1096" s="248">
        <v>138.32</v>
      </c>
      <c r="G1096" s="247">
        <v>0.300000000000011</v>
      </c>
      <c r="H1096" s="247">
        <f t="shared" ref="H1096:H1104" si="85">F1096+G1096</f>
        <v>138.62</v>
      </c>
      <c r="I1096" s="249"/>
    </row>
    <row r="1097" ht="17.1" customHeight="1" spans="1:9">
      <c r="A1097" s="246">
        <v>2160202</v>
      </c>
      <c r="B1097" s="96" t="s">
        <v>1</v>
      </c>
      <c r="C1097" s="96" t="s">
        <v>1</v>
      </c>
      <c r="D1097" s="96" t="s">
        <v>116</v>
      </c>
      <c r="E1097" s="99" t="s">
        <v>117</v>
      </c>
      <c r="F1097" s="248">
        <v>3.8</v>
      </c>
      <c r="G1097" s="247">
        <v>0</v>
      </c>
      <c r="H1097" s="247">
        <f t="shared" si="85"/>
        <v>3.8</v>
      </c>
      <c r="I1097" s="249"/>
    </row>
    <row r="1098" ht="17.1" customHeight="1" spans="1:9">
      <c r="A1098" s="246">
        <v>2160203</v>
      </c>
      <c r="B1098" s="96" t="s">
        <v>1</v>
      </c>
      <c r="C1098" s="96" t="s">
        <v>1</v>
      </c>
      <c r="D1098" s="96" t="s">
        <v>118</v>
      </c>
      <c r="E1098" s="99" t="s">
        <v>119</v>
      </c>
      <c r="F1098" s="248">
        <v>0</v>
      </c>
      <c r="G1098" s="247"/>
      <c r="H1098" s="247">
        <f t="shared" si="85"/>
        <v>0</v>
      </c>
      <c r="I1098" s="249"/>
    </row>
    <row r="1099" ht="17.1" customHeight="1" spans="1:9">
      <c r="A1099" s="246">
        <v>2160216</v>
      </c>
      <c r="B1099" s="96" t="s">
        <v>1</v>
      </c>
      <c r="C1099" s="96" t="s">
        <v>1</v>
      </c>
      <c r="D1099" s="96" t="s">
        <v>264</v>
      </c>
      <c r="E1099" s="99" t="s">
        <v>953</v>
      </c>
      <c r="F1099" s="248">
        <v>0</v>
      </c>
      <c r="G1099" s="247"/>
      <c r="H1099" s="247">
        <f t="shared" si="85"/>
        <v>0</v>
      </c>
      <c r="I1099" s="249"/>
    </row>
    <row r="1100" ht="17.1" customHeight="1" spans="1:9">
      <c r="A1100" s="246">
        <v>2160217</v>
      </c>
      <c r="B1100" s="96" t="s">
        <v>1</v>
      </c>
      <c r="C1100" s="96" t="s">
        <v>1</v>
      </c>
      <c r="D1100" s="96" t="s">
        <v>663</v>
      </c>
      <c r="E1100" s="99" t="s">
        <v>954</v>
      </c>
      <c r="F1100" s="248">
        <v>0</v>
      </c>
      <c r="G1100" s="247"/>
      <c r="H1100" s="247">
        <f t="shared" si="85"/>
        <v>0</v>
      </c>
      <c r="I1100" s="249"/>
    </row>
    <row r="1101" ht="17.1" customHeight="1" spans="1:9">
      <c r="A1101" s="246">
        <v>2160218</v>
      </c>
      <c r="B1101" s="262" t="s">
        <v>1</v>
      </c>
      <c r="C1101" s="262" t="s">
        <v>1</v>
      </c>
      <c r="D1101" s="262" t="s">
        <v>690</v>
      </c>
      <c r="E1101" s="99" t="s">
        <v>955</v>
      </c>
      <c r="F1101" s="248">
        <v>0</v>
      </c>
      <c r="G1101" s="247"/>
      <c r="H1101" s="247">
        <f t="shared" si="85"/>
        <v>0</v>
      </c>
      <c r="I1101" s="249"/>
    </row>
    <row r="1102" ht="17.1" customHeight="1" spans="1:9">
      <c r="A1102" s="246">
        <v>2160219</v>
      </c>
      <c r="B1102" s="262" t="s">
        <v>1</v>
      </c>
      <c r="C1102" s="262" t="s">
        <v>1</v>
      </c>
      <c r="D1102" s="262" t="s">
        <v>327</v>
      </c>
      <c r="E1102" s="99" t="s">
        <v>956</v>
      </c>
      <c r="F1102" s="248">
        <v>0</v>
      </c>
      <c r="G1102" s="247"/>
      <c r="H1102" s="247">
        <f t="shared" si="85"/>
        <v>0</v>
      </c>
      <c r="I1102" s="249"/>
    </row>
    <row r="1103" ht="17.1" customHeight="1" spans="1:9">
      <c r="A1103" s="246">
        <v>2160250</v>
      </c>
      <c r="B1103" s="262" t="s">
        <v>1</v>
      </c>
      <c r="C1103" s="262" t="s">
        <v>1</v>
      </c>
      <c r="D1103" s="262" t="s">
        <v>132</v>
      </c>
      <c r="E1103" s="99" t="s">
        <v>133</v>
      </c>
      <c r="F1103" s="248">
        <v>0</v>
      </c>
      <c r="G1103" s="247"/>
      <c r="H1103" s="247">
        <f t="shared" si="85"/>
        <v>0</v>
      </c>
      <c r="I1103" s="249"/>
    </row>
    <row r="1104" ht="17.1" customHeight="1" spans="1:9">
      <c r="A1104" s="246">
        <v>2160299</v>
      </c>
      <c r="B1104" s="262" t="s">
        <v>1</v>
      </c>
      <c r="C1104" s="262" t="s">
        <v>1</v>
      </c>
      <c r="D1104" s="262" t="s">
        <v>134</v>
      </c>
      <c r="E1104" s="99" t="s">
        <v>957</v>
      </c>
      <c r="F1104" s="248">
        <v>0</v>
      </c>
      <c r="G1104" s="247"/>
      <c r="H1104" s="247">
        <f t="shared" si="85"/>
        <v>0</v>
      </c>
      <c r="I1104" s="249"/>
    </row>
    <row r="1105" ht="17.1" customHeight="1" spans="1:9">
      <c r="A1105" s="246">
        <v>21606</v>
      </c>
      <c r="B1105" s="96" t="s">
        <v>950</v>
      </c>
      <c r="C1105" s="96" t="s">
        <v>124</v>
      </c>
      <c r="D1105" s="96" t="s">
        <v>1</v>
      </c>
      <c r="E1105" s="99" t="s">
        <v>958</v>
      </c>
      <c r="F1105" s="248">
        <f>SUM(F1106:F1110)</f>
        <v>0</v>
      </c>
      <c r="G1105" s="248">
        <f>SUM(G1106:G1110)</f>
        <v>0</v>
      </c>
      <c r="H1105" s="248">
        <f>SUM(H1106:H1110)</f>
        <v>0</v>
      </c>
      <c r="I1105" s="251"/>
    </row>
    <row r="1106" ht="17.1" customHeight="1" spans="1:9">
      <c r="A1106" s="246">
        <v>2160601</v>
      </c>
      <c r="B1106" s="96" t="s">
        <v>1</v>
      </c>
      <c r="C1106" s="96" t="s">
        <v>1</v>
      </c>
      <c r="D1106" s="96" t="s">
        <v>113</v>
      </c>
      <c r="E1106" s="99" t="s">
        <v>115</v>
      </c>
      <c r="F1106" s="248">
        <v>0</v>
      </c>
      <c r="G1106" s="247"/>
      <c r="H1106" s="247">
        <f>F1106+G1106</f>
        <v>0</v>
      </c>
      <c r="I1106" s="249"/>
    </row>
    <row r="1107" ht="17.1" customHeight="1" spans="1:9">
      <c r="A1107" s="246">
        <v>2160602</v>
      </c>
      <c r="B1107" s="96" t="s">
        <v>1</v>
      </c>
      <c r="C1107" s="96" t="s">
        <v>1</v>
      </c>
      <c r="D1107" s="96" t="s">
        <v>116</v>
      </c>
      <c r="E1107" s="99" t="s">
        <v>117</v>
      </c>
      <c r="F1107" s="248">
        <v>0</v>
      </c>
      <c r="G1107" s="247"/>
      <c r="H1107" s="247">
        <f>F1107+G1107</f>
        <v>0</v>
      </c>
      <c r="I1107" s="249"/>
    </row>
    <row r="1108" ht="17.1" customHeight="1" spans="1:9">
      <c r="A1108" s="246">
        <v>2160603</v>
      </c>
      <c r="B1108" s="96" t="s">
        <v>1</v>
      </c>
      <c r="C1108" s="96" t="s">
        <v>1</v>
      </c>
      <c r="D1108" s="96" t="s">
        <v>118</v>
      </c>
      <c r="E1108" s="99" t="s">
        <v>119</v>
      </c>
      <c r="F1108" s="248">
        <v>0</v>
      </c>
      <c r="G1108" s="247"/>
      <c r="H1108" s="247">
        <f>F1108+G1108</f>
        <v>0</v>
      </c>
      <c r="I1108" s="249"/>
    </row>
    <row r="1109" ht="17.1" customHeight="1" spans="1:9">
      <c r="A1109" s="246">
        <v>2160607</v>
      </c>
      <c r="B1109" s="96" t="s">
        <v>1</v>
      </c>
      <c r="C1109" s="96" t="s">
        <v>1</v>
      </c>
      <c r="D1109" s="96" t="s">
        <v>126</v>
      </c>
      <c r="E1109" s="99" t="s">
        <v>959</v>
      </c>
      <c r="F1109" s="248">
        <v>0</v>
      </c>
      <c r="G1109" s="247"/>
      <c r="H1109" s="247">
        <f>F1109+G1109</f>
        <v>0</v>
      </c>
      <c r="I1109" s="249"/>
    </row>
    <row r="1110" ht="17.1" customHeight="1" spans="1:9">
      <c r="A1110" s="246">
        <v>2160699</v>
      </c>
      <c r="B1110" s="262" t="s">
        <v>1</v>
      </c>
      <c r="C1110" s="262" t="s">
        <v>1</v>
      </c>
      <c r="D1110" s="262" t="s">
        <v>134</v>
      </c>
      <c r="E1110" s="99" t="s">
        <v>960</v>
      </c>
      <c r="F1110" s="248">
        <v>0</v>
      </c>
      <c r="G1110" s="247"/>
      <c r="H1110" s="247">
        <f>F1110+G1110</f>
        <v>0</v>
      </c>
      <c r="I1110" s="249"/>
    </row>
    <row r="1111" ht="17.1" customHeight="1" spans="1:9">
      <c r="A1111" s="246">
        <v>21699</v>
      </c>
      <c r="B1111" s="262" t="s">
        <v>950</v>
      </c>
      <c r="C1111" s="262" t="s">
        <v>134</v>
      </c>
      <c r="D1111" s="262" t="s">
        <v>1</v>
      </c>
      <c r="E1111" s="99" t="s">
        <v>961</v>
      </c>
      <c r="F1111" s="248">
        <f>SUM(F1112:F1113)</f>
        <v>100</v>
      </c>
      <c r="G1111" s="248">
        <f>SUM(G1112:G1113)</f>
        <v>11.85</v>
      </c>
      <c r="H1111" s="248">
        <f>SUM(H1112:H1113)</f>
        <v>111.85</v>
      </c>
      <c r="I1111" s="251"/>
    </row>
    <row r="1112" ht="17.1" customHeight="1" spans="1:9">
      <c r="A1112" s="246">
        <v>2169901</v>
      </c>
      <c r="B1112" s="96" t="s">
        <v>1</v>
      </c>
      <c r="C1112" s="96" t="s">
        <v>1</v>
      </c>
      <c r="D1112" s="96" t="s">
        <v>113</v>
      </c>
      <c r="E1112" s="99" t="s">
        <v>962</v>
      </c>
      <c r="F1112" s="248">
        <v>0</v>
      </c>
      <c r="G1112" s="247"/>
      <c r="H1112" s="247">
        <f>F1112+G1112</f>
        <v>0</v>
      </c>
      <c r="I1112" s="249"/>
    </row>
    <row r="1113" ht="17.1" customHeight="1" spans="1:9">
      <c r="A1113" s="246">
        <v>2169999</v>
      </c>
      <c r="B1113" s="96" t="s">
        <v>1</v>
      </c>
      <c r="C1113" s="96" t="s">
        <v>1</v>
      </c>
      <c r="D1113" s="96" t="s">
        <v>134</v>
      </c>
      <c r="E1113" s="99" t="s">
        <v>961</v>
      </c>
      <c r="F1113" s="248">
        <v>100</v>
      </c>
      <c r="G1113" s="247">
        <v>11.85</v>
      </c>
      <c r="H1113" s="247">
        <f>F1113+G1113</f>
        <v>111.85</v>
      </c>
      <c r="I1113" s="249"/>
    </row>
    <row r="1114" ht="17.1" customHeight="1" spans="1:9">
      <c r="A1114" s="246">
        <v>217</v>
      </c>
      <c r="B1114" s="96" t="s">
        <v>963</v>
      </c>
      <c r="C1114" s="96" t="s">
        <v>1</v>
      </c>
      <c r="D1114" s="96" t="s">
        <v>1</v>
      </c>
      <c r="E1114" s="99" t="s">
        <v>964</v>
      </c>
      <c r="F1114" s="248">
        <f>F1115+F1122+F1132+F1138+F1141</f>
        <v>50</v>
      </c>
      <c r="G1114" s="248">
        <f>G1115+G1122+G1132+G1138+G1141</f>
        <v>0</v>
      </c>
      <c r="H1114" s="248">
        <f>H1115+H1122+H1132+H1138+H1141</f>
        <v>50</v>
      </c>
      <c r="I1114" s="251"/>
    </row>
    <row r="1115" ht="17.1" customHeight="1" spans="1:9">
      <c r="A1115" s="246">
        <v>21701</v>
      </c>
      <c r="B1115" s="96" t="s">
        <v>963</v>
      </c>
      <c r="C1115" s="96" t="s">
        <v>113</v>
      </c>
      <c r="D1115" s="96" t="s">
        <v>1</v>
      </c>
      <c r="E1115" s="99" t="s">
        <v>965</v>
      </c>
      <c r="F1115" s="248">
        <f>SUM(F1116:F1121)</f>
        <v>0</v>
      </c>
      <c r="G1115" s="248">
        <f>SUM(G1116:G1121)</f>
        <v>0</v>
      </c>
      <c r="H1115" s="248">
        <f>SUM(H1116:H1121)</f>
        <v>0</v>
      </c>
      <c r="I1115" s="251"/>
    </row>
    <row r="1116" ht="17.1" customHeight="1" spans="1:9">
      <c r="A1116" s="246">
        <v>2170101</v>
      </c>
      <c r="B1116" s="96" t="s">
        <v>1</v>
      </c>
      <c r="C1116" s="96" t="s">
        <v>1</v>
      </c>
      <c r="D1116" s="96" t="s">
        <v>113</v>
      </c>
      <c r="E1116" s="99" t="s">
        <v>115</v>
      </c>
      <c r="F1116" s="248">
        <v>0</v>
      </c>
      <c r="G1116" s="247"/>
      <c r="H1116" s="247">
        <f t="shared" ref="H1116:H1121" si="86">F1116+G1116</f>
        <v>0</v>
      </c>
      <c r="I1116" s="249"/>
    </row>
    <row r="1117" ht="17.1" customHeight="1" spans="1:9">
      <c r="A1117" s="246">
        <v>2170102</v>
      </c>
      <c r="B1117" s="96" t="s">
        <v>1</v>
      </c>
      <c r="C1117" s="96" t="s">
        <v>1</v>
      </c>
      <c r="D1117" s="96" t="s">
        <v>116</v>
      </c>
      <c r="E1117" s="99" t="s">
        <v>117</v>
      </c>
      <c r="F1117" s="248">
        <v>0</v>
      </c>
      <c r="G1117" s="247"/>
      <c r="H1117" s="247">
        <f t="shared" si="86"/>
        <v>0</v>
      </c>
      <c r="I1117" s="249"/>
    </row>
    <row r="1118" ht="17.1" customHeight="1" spans="1:9">
      <c r="A1118" s="246">
        <v>2170103</v>
      </c>
      <c r="B1118" s="96" t="s">
        <v>1</v>
      </c>
      <c r="C1118" s="96" t="s">
        <v>1</v>
      </c>
      <c r="D1118" s="96" t="s">
        <v>118</v>
      </c>
      <c r="E1118" s="99" t="s">
        <v>119</v>
      </c>
      <c r="F1118" s="248">
        <v>0</v>
      </c>
      <c r="G1118" s="247"/>
      <c r="H1118" s="247">
        <f t="shared" si="86"/>
        <v>0</v>
      </c>
      <c r="I1118" s="249"/>
    </row>
    <row r="1119" ht="17.1" customHeight="1" spans="1:9">
      <c r="A1119" s="246">
        <v>2170104</v>
      </c>
      <c r="B1119" s="96" t="s">
        <v>1</v>
      </c>
      <c r="C1119" s="96" t="s">
        <v>1</v>
      </c>
      <c r="D1119" s="96" t="s">
        <v>120</v>
      </c>
      <c r="E1119" s="99" t="s">
        <v>966</v>
      </c>
      <c r="F1119" s="248">
        <v>0</v>
      </c>
      <c r="G1119" s="247"/>
      <c r="H1119" s="247">
        <f t="shared" si="86"/>
        <v>0</v>
      </c>
      <c r="I1119" s="249"/>
    </row>
    <row r="1120" ht="17.1" customHeight="1" spans="1:9">
      <c r="A1120" s="246">
        <v>2170150</v>
      </c>
      <c r="B1120" s="262" t="s">
        <v>1</v>
      </c>
      <c r="C1120" s="262" t="s">
        <v>1</v>
      </c>
      <c r="D1120" s="262" t="s">
        <v>132</v>
      </c>
      <c r="E1120" s="99" t="s">
        <v>133</v>
      </c>
      <c r="F1120" s="248">
        <v>0</v>
      </c>
      <c r="G1120" s="247"/>
      <c r="H1120" s="247">
        <f t="shared" si="86"/>
        <v>0</v>
      </c>
      <c r="I1120" s="249"/>
    </row>
    <row r="1121" ht="17.1" customHeight="1" spans="1:9">
      <c r="A1121" s="246">
        <v>2170199</v>
      </c>
      <c r="B1121" s="262" t="s">
        <v>1</v>
      </c>
      <c r="C1121" s="262" t="s">
        <v>1</v>
      </c>
      <c r="D1121" s="262" t="s">
        <v>134</v>
      </c>
      <c r="E1121" s="99" t="s">
        <v>967</v>
      </c>
      <c r="F1121" s="248">
        <v>0</v>
      </c>
      <c r="G1121" s="247"/>
      <c r="H1121" s="247">
        <f t="shared" si="86"/>
        <v>0</v>
      </c>
      <c r="I1121" s="249"/>
    </row>
    <row r="1122" ht="17.1" customHeight="1" spans="1:9">
      <c r="A1122" s="246">
        <v>21702</v>
      </c>
      <c r="B1122" s="96" t="s">
        <v>963</v>
      </c>
      <c r="C1122" s="96" t="s">
        <v>116</v>
      </c>
      <c r="D1122" s="96" t="s">
        <v>1</v>
      </c>
      <c r="E1122" s="99" t="s">
        <v>968</v>
      </c>
      <c r="F1122" s="248">
        <f>SUM(F1123:F1131)</f>
        <v>0</v>
      </c>
      <c r="G1122" s="248">
        <f>SUM(G1123:G1131)</f>
        <v>0</v>
      </c>
      <c r="H1122" s="248">
        <f>SUM(H1123:H1131)</f>
        <v>0</v>
      </c>
      <c r="I1122" s="251"/>
    </row>
    <row r="1123" ht="17.1" customHeight="1" spans="1:9">
      <c r="A1123" s="246">
        <v>2170201</v>
      </c>
      <c r="B1123" s="96" t="s">
        <v>1</v>
      </c>
      <c r="C1123" s="96" t="s">
        <v>1</v>
      </c>
      <c r="D1123" s="96" t="s">
        <v>113</v>
      </c>
      <c r="E1123" s="99" t="s">
        <v>969</v>
      </c>
      <c r="F1123" s="248">
        <v>0</v>
      </c>
      <c r="G1123" s="247"/>
      <c r="H1123" s="247">
        <f t="shared" ref="H1123:H1131" si="87">F1123+G1123</f>
        <v>0</v>
      </c>
      <c r="I1123" s="249"/>
    </row>
    <row r="1124" ht="17.1" customHeight="1" spans="1:9">
      <c r="A1124" s="246">
        <v>2170202</v>
      </c>
      <c r="B1124" s="96" t="s">
        <v>1</v>
      </c>
      <c r="C1124" s="96" t="s">
        <v>1</v>
      </c>
      <c r="D1124" s="96" t="s">
        <v>116</v>
      </c>
      <c r="E1124" s="99" t="s">
        <v>970</v>
      </c>
      <c r="F1124" s="248">
        <v>0</v>
      </c>
      <c r="G1124" s="247"/>
      <c r="H1124" s="247">
        <f t="shared" si="87"/>
        <v>0</v>
      </c>
      <c r="I1124" s="249"/>
    </row>
    <row r="1125" ht="17.1" customHeight="1" spans="1:9">
      <c r="A1125" s="246">
        <v>2170203</v>
      </c>
      <c r="B1125" s="96" t="s">
        <v>1</v>
      </c>
      <c r="C1125" s="96" t="s">
        <v>1</v>
      </c>
      <c r="D1125" s="96" t="s">
        <v>118</v>
      </c>
      <c r="E1125" s="99" t="s">
        <v>971</v>
      </c>
      <c r="F1125" s="248">
        <v>0</v>
      </c>
      <c r="G1125" s="247"/>
      <c r="H1125" s="247">
        <f t="shared" si="87"/>
        <v>0</v>
      </c>
      <c r="I1125" s="249"/>
    </row>
    <row r="1126" ht="17.1" customHeight="1" spans="1:9">
      <c r="A1126" s="246">
        <v>2170204</v>
      </c>
      <c r="B1126" s="96" t="s">
        <v>1</v>
      </c>
      <c r="C1126" s="96" t="s">
        <v>1</v>
      </c>
      <c r="D1126" s="96" t="s">
        <v>120</v>
      </c>
      <c r="E1126" s="99" t="s">
        <v>972</v>
      </c>
      <c r="F1126" s="248">
        <v>0</v>
      </c>
      <c r="G1126" s="247"/>
      <c r="H1126" s="247">
        <f t="shared" si="87"/>
        <v>0</v>
      </c>
      <c r="I1126" s="249"/>
    </row>
    <row r="1127" ht="17.1" customHeight="1" spans="1:9">
      <c r="A1127" s="246">
        <v>2170205</v>
      </c>
      <c r="B1127" s="96" t="s">
        <v>1</v>
      </c>
      <c r="C1127" s="96" t="s">
        <v>1</v>
      </c>
      <c r="D1127" s="96" t="s">
        <v>122</v>
      </c>
      <c r="E1127" s="99" t="s">
        <v>973</v>
      </c>
      <c r="F1127" s="248">
        <v>0</v>
      </c>
      <c r="G1127" s="247"/>
      <c r="H1127" s="247">
        <f t="shared" si="87"/>
        <v>0</v>
      </c>
      <c r="I1127" s="249"/>
    </row>
    <row r="1128" ht="17.1" customHeight="1" spans="1:9">
      <c r="A1128" s="246">
        <v>2170206</v>
      </c>
      <c r="B1128" s="96" t="s">
        <v>1</v>
      </c>
      <c r="C1128" s="96" t="s">
        <v>1</v>
      </c>
      <c r="D1128" s="96" t="s">
        <v>124</v>
      </c>
      <c r="E1128" s="99" t="s">
        <v>974</v>
      </c>
      <c r="F1128" s="248">
        <v>0</v>
      </c>
      <c r="G1128" s="247"/>
      <c r="H1128" s="247">
        <f t="shared" si="87"/>
        <v>0</v>
      </c>
      <c r="I1128" s="249"/>
    </row>
    <row r="1129" ht="17.1" customHeight="1" spans="1:9">
      <c r="A1129" s="246">
        <v>2170207</v>
      </c>
      <c r="B1129" s="96" t="s">
        <v>1</v>
      </c>
      <c r="C1129" s="96" t="s">
        <v>1</v>
      </c>
      <c r="D1129" s="96" t="s">
        <v>126</v>
      </c>
      <c r="E1129" s="99" t="s">
        <v>975</v>
      </c>
      <c r="F1129" s="248">
        <v>0</v>
      </c>
      <c r="G1129" s="247"/>
      <c r="H1129" s="247">
        <f t="shared" si="87"/>
        <v>0</v>
      </c>
      <c r="I1129" s="249"/>
    </row>
    <row r="1130" ht="17.1" customHeight="1" spans="1:9">
      <c r="A1130" s="246">
        <v>2170208</v>
      </c>
      <c r="B1130" s="96" t="s">
        <v>1</v>
      </c>
      <c r="C1130" s="96" t="s">
        <v>1</v>
      </c>
      <c r="D1130" s="96" t="s">
        <v>128</v>
      </c>
      <c r="E1130" s="99" t="s">
        <v>976</v>
      </c>
      <c r="F1130" s="248">
        <v>0</v>
      </c>
      <c r="G1130" s="247"/>
      <c r="H1130" s="247">
        <f t="shared" si="87"/>
        <v>0</v>
      </c>
      <c r="I1130" s="249"/>
    </row>
    <row r="1131" ht="17.1" customHeight="1" spans="1:9">
      <c r="A1131" s="246">
        <v>2170299</v>
      </c>
      <c r="B1131" s="96" t="s">
        <v>1</v>
      </c>
      <c r="C1131" s="96" t="s">
        <v>1</v>
      </c>
      <c r="D1131" s="96" t="s">
        <v>134</v>
      </c>
      <c r="E1131" s="99" t="s">
        <v>977</v>
      </c>
      <c r="F1131" s="248">
        <v>0</v>
      </c>
      <c r="G1131" s="247"/>
      <c r="H1131" s="247">
        <f t="shared" si="87"/>
        <v>0</v>
      </c>
      <c r="I1131" s="249"/>
    </row>
    <row r="1132" ht="17.1" customHeight="1" spans="1:9">
      <c r="A1132" s="246">
        <v>21703</v>
      </c>
      <c r="B1132" s="96" t="s">
        <v>963</v>
      </c>
      <c r="C1132" s="96" t="s">
        <v>118</v>
      </c>
      <c r="D1132" s="96" t="s">
        <v>1</v>
      </c>
      <c r="E1132" s="99" t="s">
        <v>978</v>
      </c>
      <c r="F1132" s="248">
        <f>SUM(F1133:F1137)</f>
        <v>0</v>
      </c>
      <c r="G1132" s="248">
        <f>SUM(G1133:G1137)</f>
        <v>0</v>
      </c>
      <c r="H1132" s="248">
        <f>SUM(H1133:H1137)</f>
        <v>0</v>
      </c>
      <c r="I1132" s="251"/>
    </row>
    <row r="1133" ht="17.1" customHeight="1" spans="1:9">
      <c r="A1133" s="246">
        <v>2170301</v>
      </c>
      <c r="B1133" s="96" t="s">
        <v>1</v>
      </c>
      <c r="C1133" s="96" t="s">
        <v>1</v>
      </c>
      <c r="D1133" s="96" t="s">
        <v>113</v>
      </c>
      <c r="E1133" s="99" t="s">
        <v>979</v>
      </c>
      <c r="F1133" s="248">
        <v>0</v>
      </c>
      <c r="G1133" s="247"/>
      <c r="H1133" s="247">
        <f>F1133+G1133</f>
        <v>0</v>
      </c>
      <c r="I1133" s="249"/>
    </row>
    <row r="1134" ht="17.1" customHeight="1" spans="1:9">
      <c r="A1134" s="246">
        <v>2170302</v>
      </c>
      <c r="B1134" s="96" t="s">
        <v>1</v>
      </c>
      <c r="C1134" s="96" t="s">
        <v>1</v>
      </c>
      <c r="D1134" s="96" t="s">
        <v>116</v>
      </c>
      <c r="E1134" s="99" t="s">
        <v>980</v>
      </c>
      <c r="F1134" s="248">
        <v>0</v>
      </c>
      <c r="G1134" s="247"/>
      <c r="H1134" s="247">
        <f>F1134+G1134</f>
        <v>0</v>
      </c>
      <c r="I1134" s="249"/>
    </row>
    <row r="1135" ht="17.1" customHeight="1" spans="1:9">
      <c r="A1135" s="246">
        <v>2170303</v>
      </c>
      <c r="B1135" s="96" t="s">
        <v>1</v>
      </c>
      <c r="C1135" s="96" t="s">
        <v>1</v>
      </c>
      <c r="D1135" s="96" t="s">
        <v>118</v>
      </c>
      <c r="E1135" s="99" t="s">
        <v>981</v>
      </c>
      <c r="F1135" s="248">
        <v>0</v>
      </c>
      <c r="G1135" s="247"/>
      <c r="H1135" s="247">
        <f>F1135+G1135</f>
        <v>0</v>
      </c>
      <c r="I1135" s="249"/>
    </row>
    <row r="1136" ht="17.1" customHeight="1" spans="1:9">
      <c r="A1136" s="246">
        <v>2170304</v>
      </c>
      <c r="B1136" s="96" t="s">
        <v>1</v>
      </c>
      <c r="C1136" s="96" t="s">
        <v>1</v>
      </c>
      <c r="D1136" s="96" t="s">
        <v>120</v>
      </c>
      <c r="E1136" s="99" t="s">
        <v>982</v>
      </c>
      <c r="F1136" s="248">
        <v>0</v>
      </c>
      <c r="G1136" s="247"/>
      <c r="H1136" s="247">
        <f>F1136+G1136</f>
        <v>0</v>
      </c>
      <c r="I1136" s="249"/>
    </row>
    <row r="1137" ht="17.1" customHeight="1" spans="1:9">
      <c r="A1137" s="246">
        <v>2170399</v>
      </c>
      <c r="B1137" s="96" t="s">
        <v>1</v>
      </c>
      <c r="C1137" s="96" t="s">
        <v>1</v>
      </c>
      <c r="D1137" s="96" t="s">
        <v>134</v>
      </c>
      <c r="E1137" s="99" t="s">
        <v>983</v>
      </c>
      <c r="F1137" s="248">
        <v>0</v>
      </c>
      <c r="G1137" s="247"/>
      <c r="H1137" s="247">
        <f>F1137+G1137</f>
        <v>0</v>
      </c>
      <c r="I1137" s="249"/>
    </row>
    <row r="1138" ht="17.1" customHeight="1" spans="1:9">
      <c r="A1138" s="246">
        <v>21704</v>
      </c>
      <c r="B1138" s="96" t="s">
        <v>963</v>
      </c>
      <c r="C1138" s="96" t="s">
        <v>120</v>
      </c>
      <c r="D1138" s="96" t="s">
        <v>1</v>
      </c>
      <c r="E1138" s="99" t="s">
        <v>984</v>
      </c>
      <c r="F1138" s="248">
        <f>SUM(F1139:F1140)</f>
        <v>0</v>
      </c>
      <c r="G1138" s="248">
        <f>SUM(G1139:G1140)</f>
        <v>0</v>
      </c>
      <c r="H1138" s="248">
        <f>SUM(H1139:H1140)</f>
        <v>0</v>
      </c>
      <c r="I1138" s="251"/>
    </row>
    <row r="1139" ht="17.1" customHeight="1" spans="1:9">
      <c r="A1139" s="246">
        <v>2170401</v>
      </c>
      <c r="B1139" s="96" t="s">
        <v>1</v>
      </c>
      <c r="C1139" s="96" t="s">
        <v>1</v>
      </c>
      <c r="D1139" s="96" t="s">
        <v>113</v>
      </c>
      <c r="E1139" s="99" t="s">
        <v>985</v>
      </c>
      <c r="F1139" s="248">
        <v>0</v>
      </c>
      <c r="G1139" s="247"/>
      <c r="H1139" s="247">
        <f>F1139+G1139</f>
        <v>0</v>
      </c>
      <c r="I1139" s="249"/>
    </row>
    <row r="1140" ht="17.1" customHeight="1" spans="1:9">
      <c r="A1140" s="246">
        <v>2170499</v>
      </c>
      <c r="B1140" s="96" t="s">
        <v>1</v>
      </c>
      <c r="C1140" s="96" t="s">
        <v>1</v>
      </c>
      <c r="D1140" s="96" t="s">
        <v>134</v>
      </c>
      <c r="E1140" s="99" t="s">
        <v>986</v>
      </c>
      <c r="F1140" s="248">
        <v>0</v>
      </c>
      <c r="G1140" s="247"/>
      <c r="H1140" s="247">
        <f>F1140+G1140</f>
        <v>0</v>
      </c>
      <c r="I1140" s="249"/>
    </row>
    <row r="1141" ht="17.1" customHeight="1" spans="1:9">
      <c r="A1141" s="246">
        <v>21799</v>
      </c>
      <c r="B1141" s="96" t="s">
        <v>963</v>
      </c>
      <c r="C1141" s="96" t="s">
        <v>134</v>
      </c>
      <c r="D1141" s="96" t="s">
        <v>1</v>
      </c>
      <c r="E1141" s="99" t="s">
        <v>987</v>
      </c>
      <c r="F1141" s="248">
        <f>SUM(F1142:F1143)</f>
        <v>50</v>
      </c>
      <c r="G1141" s="248">
        <f>SUM(G1142:G1143)</f>
        <v>0</v>
      </c>
      <c r="H1141" s="248">
        <f>SUM(H1142:H1143)</f>
        <v>50</v>
      </c>
      <c r="I1141" s="251"/>
    </row>
    <row r="1142" ht="17.1" customHeight="1" spans="1:9">
      <c r="A1142" s="246">
        <v>2179902</v>
      </c>
      <c r="B1142" s="96" t="s">
        <v>1</v>
      </c>
      <c r="C1142" s="96" t="s">
        <v>1</v>
      </c>
      <c r="D1142" s="96" t="s">
        <v>116</v>
      </c>
      <c r="E1142" s="99" t="s">
        <v>988</v>
      </c>
      <c r="F1142" s="248">
        <v>0</v>
      </c>
      <c r="G1142" s="247"/>
      <c r="H1142" s="247">
        <f>F1142+G1142</f>
        <v>0</v>
      </c>
      <c r="I1142" s="249"/>
    </row>
    <row r="1143" ht="17.1" customHeight="1" spans="1:9">
      <c r="A1143" s="246">
        <v>2179999</v>
      </c>
      <c r="B1143" s="96" t="s">
        <v>1</v>
      </c>
      <c r="C1143" s="96" t="s">
        <v>1</v>
      </c>
      <c r="D1143" s="96" t="s">
        <v>134</v>
      </c>
      <c r="E1143" s="99" t="s">
        <v>987</v>
      </c>
      <c r="F1143" s="248">
        <v>50</v>
      </c>
      <c r="G1143" s="247">
        <v>0</v>
      </c>
      <c r="H1143" s="247">
        <f>F1143+G1143</f>
        <v>50</v>
      </c>
      <c r="I1143" s="249"/>
    </row>
    <row r="1144" ht="17.1" customHeight="1" spans="1:9">
      <c r="A1144" s="246">
        <v>219</v>
      </c>
      <c r="B1144" s="96" t="s">
        <v>989</v>
      </c>
      <c r="C1144" s="96" t="s">
        <v>1</v>
      </c>
      <c r="D1144" s="96" t="s">
        <v>1</v>
      </c>
      <c r="E1144" s="99" t="s">
        <v>990</v>
      </c>
      <c r="F1144" s="248">
        <f>SUM(F1145:F1153)</f>
        <v>0</v>
      </c>
      <c r="G1144" s="248">
        <f>SUM(G1145:G1153)</f>
        <v>0</v>
      </c>
      <c r="H1144" s="248">
        <f>SUM(H1145:H1153)</f>
        <v>0</v>
      </c>
      <c r="I1144" s="251"/>
    </row>
    <row r="1145" ht="17.1" customHeight="1" spans="1:9">
      <c r="A1145" s="246">
        <v>21901</v>
      </c>
      <c r="B1145" s="96" t="s">
        <v>989</v>
      </c>
      <c r="C1145" s="96" t="s">
        <v>113</v>
      </c>
      <c r="D1145" s="96" t="s">
        <v>1</v>
      </c>
      <c r="E1145" s="99" t="s">
        <v>991</v>
      </c>
      <c r="F1145" s="248">
        <v>0</v>
      </c>
      <c r="G1145" s="248"/>
      <c r="H1145" s="248">
        <f>F1145+G1145</f>
        <v>0</v>
      </c>
      <c r="I1145" s="251"/>
    </row>
    <row r="1146" ht="17.1" customHeight="1" spans="1:9">
      <c r="A1146" s="246">
        <v>21902</v>
      </c>
      <c r="B1146" s="96" t="s">
        <v>989</v>
      </c>
      <c r="C1146" s="96" t="s">
        <v>116</v>
      </c>
      <c r="D1146" s="96" t="s">
        <v>1</v>
      </c>
      <c r="E1146" s="99" t="s">
        <v>992</v>
      </c>
      <c r="F1146" s="248">
        <v>0</v>
      </c>
      <c r="G1146" s="248"/>
      <c r="H1146" s="248">
        <f t="shared" ref="H1146:H1153" si="88">F1146+G1146</f>
        <v>0</v>
      </c>
      <c r="I1146" s="251"/>
    </row>
    <row r="1147" ht="17.1" customHeight="1" spans="1:9">
      <c r="A1147" s="246">
        <v>21903</v>
      </c>
      <c r="B1147" s="96" t="s">
        <v>989</v>
      </c>
      <c r="C1147" s="96" t="s">
        <v>118</v>
      </c>
      <c r="D1147" s="96" t="s">
        <v>1</v>
      </c>
      <c r="E1147" s="99" t="s">
        <v>993</v>
      </c>
      <c r="F1147" s="248">
        <v>0</v>
      </c>
      <c r="G1147" s="248"/>
      <c r="H1147" s="248">
        <f t="shared" si="88"/>
        <v>0</v>
      </c>
      <c r="I1147" s="251"/>
    </row>
    <row r="1148" ht="17.1" customHeight="1" spans="1:9">
      <c r="A1148" s="246">
        <v>21904</v>
      </c>
      <c r="B1148" s="96" t="s">
        <v>989</v>
      </c>
      <c r="C1148" s="96" t="s">
        <v>120</v>
      </c>
      <c r="D1148" s="96" t="s">
        <v>1</v>
      </c>
      <c r="E1148" s="99" t="s">
        <v>994</v>
      </c>
      <c r="F1148" s="248">
        <v>0</v>
      </c>
      <c r="G1148" s="248"/>
      <c r="H1148" s="248">
        <f t="shared" si="88"/>
        <v>0</v>
      </c>
      <c r="I1148" s="251"/>
    </row>
    <row r="1149" ht="17.1" customHeight="1" spans="1:9">
      <c r="A1149" s="246">
        <v>21905</v>
      </c>
      <c r="B1149" s="96" t="s">
        <v>989</v>
      </c>
      <c r="C1149" s="96" t="s">
        <v>122</v>
      </c>
      <c r="D1149" s="96" t="s">
        <v>1</v>
      </c>
      <c r="E1149" s="99" t="s">
        <v>995</v>
      </c>
      <c r="F1149" s="248">
        <v>0</v>
      </c>
      <c r="G1149" s="248"/>
      <c r="H1149" s="248">
        <f t="shared" si="88"/>
        <v>0</v>
      </c>
      <c r="I1149" s="251"/>
    </row>
    <row r="1150" ht="17.1" customHeight="1" spans="1:9">
      <c r="A1150" s="246">
        <v>21906</v>
      </c>
      <c r="B1150" s="96" t="s">
        <v>989</v>
      </c>
      <c r="C1150" s="96" t="s">
        <v>124</v>
      </c>
      <c r="D1150" s="96" t="s">
        <v>1</v>
      </c>
      <c r="E1150" s="99" t="s">
        <v>772</v>
      </c>
      <c r="F1150" s="248">
        <v>0</v>
      </c>
      <c r="G1150" s="248"/>
      <c r="H1150" s="248">
        <f t="shared" si="88"/>
        <v>0</v>
      </c>
      <c r="I1150" s="251"/>
    </row>
    <row r="1151" ht="17.1" customHeight="1" spans="1:9">
      <c r="A1151" s="246">
        <v>21907</v>
      </c>
      <c r="B1151" s="96" t="s">
        <v>989</v>
      </c>
      <c r="C1151" s="96" t="s">
        <v>126</v>
      </c>
      <c r="D1151" s="96" t="s">
        <v>1</v>
      </c>
      <c r="E1151" s="99" t="s">
        <v>996</v>
      </c>
      <c r="F1151" s="248">
        <v>0</v>
      </c>
      <c r="G1151" s="248"/>
      <c r="H1151" s="248">
        <f t="shared" si="88"/>
        <v>0</v>
      </c>
      <c r="I1151" s="251"/>
    </row>
    <row r="1152" ht="17.1" customHeight="1" spans="1:9">
      <c r="A1152" s="246">
        <v>21908</v>
      </c>
      <c r="B1152" s="96" t="s">
        <v>989</v>
      </c>
      <c r="C1152" s="96" t="s">
        <v>128</v>
      </c>
      <c r="D1152" s="96" t="s">
        <v>1</v>
      </c>
      <c r="E1152" s="99" t="s">
        <v>997</v>
      </c>
      <c r="F1152" s="248">
        <v>0</v>
      </c>
      <c r="G1152" s="248"/>
      <c r="H1152" s="248">
        <f t="shared" si="88"/>
        <v>0</v>
      </c>
      <c r="I1152" s="251"/>
    </row>
    <row r="1153" ht="17.1" customHeight="1" spans="1:9">
      <c r="A1153" s="246">
        <v>21999</v>
      </c>
      <c r="B1153" s="96" t="s">
        <v>989</v>
      </c>
      <c r="C1153" s="96" t="s">
        <v>134</v>
      </c>
      <c r="D1153" s="96" t="s">
        <v>1</v>
      </c>
      <c r="E1153" s="99" t="s">
        <v>301</v>
      </c>
      <c r="F1153" s="248">
        <v>0</v>
      </c>
      <c r="G1153" s="248"/>
      <c r="H1153" s="248">
        <f t="shared" si="88"/>
        <v>0</v>
      </c>
      <c r="I1153" s="251"/>
    </row>
    <row r="1154" ht="17.1" customHeight="1" spans="1:9">
      <c r="A1154" s="246">
        <v>220</v>
      </c>
      <c r="B1154" s="96" t="s">
        <v>998</v>
      </c>
      <c r="C1154" s="96" t="s">
        <v>1</v>
      </c>
      <c r="D1154" s="96" t="s">
        <v>1</v>
      </c>
      <c r="E1154" s="99" t="s">
        <v>999</v>
      </c>
      <c r="F1154" s="248">
        <f>F1155+F1182+F1197</f>
        <v>1711.36</v>
      </c>
      <c r="G1154" s="248">
        <f>G1155+G1182+G1197</f>
        <v>544.84</v>
      </c>
      <c r="H1154" s="248">
        <f>H1155+H1182+H1197</f>
        <v>2256.2</v>
      </c>
      <c r="I1154" s="263"/>
    </row>
    <row r="1155" ht="17.1" customHeight="1" spans="1:9">
      <c r="A1155" s="246">
        <v>22001</v>
      </c>
      <c r="B1155" s="96" t="s">
        <v>998</v>
      </c>
      <c r="C1155" s="96" t="s">
        <v>113</v>
      </c>
      <c r="D1155" s="96" t="s">
        <v>1</v>
      </c>
      <c r="E1155" s="99" t="s">
        <v>1000</v>
      </c>
      <c r="F1155" s="248">
        <f>SUM(F1156:F1181)</f>
        <v>1525.66</v>
      </c>
      <c r="G1155" s="248">
        <f>SUM(G1156:G1181)</f>
        <v>544.39</v>
      </c>
      <c r="H1155" s="248">
        <f>SUM(H1156:H1181)</f>
        <v>2070.05</v>
      </c>
      <c r="I1155" s="263"/>
    </row>
    <row r="1156" ht="17.1" customHeight="1" spans="1:9">
      <c r="A1156" s="246">
        <v>2200101</v>
      </c>
      <c r="B1156" s="96" t="s">
        <v>1</v>
      </c>
      <c r="C1156" s="96" t="s">
        <v>1</v>
      </c>
      <c r="D1156" s="96" t="s">
        <v>113</v>
      </c>
      <c r="E1156" s="99" t="s">
        <v>115</v>
      </c>
      <c r="F1156" s="248">
        <v>241.96</v>
      </c>
      <c r="G1156" s="247">
        <v>25.62</v>
      </c>
      <c r="H1156" s="247">
        <f t="shared" ref="H1156:H1181" si="89">F1156+G1156</f>
        <v>267.58</v>
      </c>
      <c r="I1156" s="249"/>
    </row>
    <row r="1157" ht="17.1" customHeight="1" spans="1:9">
      <c r="A1157" s="246">
        <v>2200102</v>
      </c>
      <c r="B1157" s="96" t="s">
        <v>1</v>
      </c>
      <c r="C1157" s="96" t="s">
        <v>1</v>
      </c>
      <c r="D1157" s="96" t="s">
        <v>116</v>
      </c>
      <c r="E1157" s="99" t="s">
        <v>117</v>
      </c>
      <c r="F1157" s="248">
        <v>163.01</v>
      </c>
      <c r="G1157" s="247">
        <v>264.92</v>
      </c>
      <c r="H1157" s="247">
        <f t="shared" si="89"/>
        <v>427.93</v>
      </c>
      <c r="I1157" s="249"/>
    </row>
    <row r="1158" ht="17.1" customHeight="1" spans="1:9">
      <c r="A1158" s="246">
        <v>2200103</v>
      </c>
      <c r="B1158" s="96" t="s">
        <v>1</v>
      </c>
      <c r="C1158" s="96" t="s">
        <v>1</v>
      </c>
      <c r="D1158" s="96" t="s">
        <v>118</v>
      </c>
      <c r="E1158" s="99" t="s">
        <v>119</v>
      </c>
      <c r="F1158" s="248">
        <v>0</v>
      </c>
      <c r="G1158" s="247"/>
      <c r="H1158" s="247">
        <f t="shared" si="89"/>
        <v>0</v>
      </c>
      <c r="I1158" s="249"/>
    </row>
    <row r="1159" ht="17.1" customHeight="1" spans="1:9">
      <c r="A1159" s="246">
        <v>2200104</v>
      </c>
      <c r="B1159" s="96" t="s">
        <v>1</v>
      </c>
      <c r="C1159" s="96" t="s">
        <v>1</v>
      </c>
      <c r="D1159" s="96" t="s">
        <v>120</v>
      </c>
      <c r="E1159" s="99" t="s">
        <v>1001</v>
      </c>
      <c r="F1159" s="248">
        <v>0</v>
      </c>
      <c r="G1159" s="247">
        <v>161.16</v>
      </c>
      <c r="H1159" s="247">
        <f t="shared" si="89"/>
        <v>161.16</v>
      </c>
      <c r="I1159" s="249"/>
    </row>
    <row r="1160" ht="17.1" customHeight="1" spans="1:9">
      <c r="A1160" s="246">
        <v>2200106</v>
      </c>
      <c r="B1160" s="96" t="s">
        <v>1</v>
      </c>
      <c r="C1160" s="96" t="s">
        <v>1</v>
      </c>
      <c r="D1160" s="96" t="s">
        <v>124</v>
      </c>
      <c r="E1160" s="99" t="s">
        <v>1002</v>
      </c>
      <c r="F1160" s="248">
        <v>0</v>
      </c>
      <c r="G1160" s="247">
        <v>82.72</v>
      </c>
      <c r="H1160" s="247">
        <f t="shared" si="89"/>
        <v>82.72</v>
      </c>
      <c r="I1160" s="249"/>
    </row>
    <row r="1161" ht="17.1" customHeight="1" spans="1:9">
      <c r="A1161" s="246">
        <v>2200107</v>
      </c>
      <c r="B1161" s="96" t="s">
        <v>1</v>
      </c>
      <c r="C1161" s="96" t="s">
        <v>1</v>
      </c>
      <c r="D1161" s="96" t="s">
        <v>126</v>
      </c>
      <c r="E1161" s="99" t="s">
        <v>1003</v>
      </c>
      <c r="F1161" s="248">
        <v>0</v>
      </c>
      <c r="G1161" s="247"/>
      <c r="H1161" s="247">
        <f t="shared" si="89"/>
        <v>0</v>
      </c>
      <c r="I1161" s="249"/>
    </row>
    <row r="1162" ht="17.1" customHeight="1" spans="1:9">
      <c r="A1162" s="246">
        <v>2200108</v>
      </c>
      <c r="B1162" s="96" t="s">
        <v>1</v>
      </c>
      <c r="C1162" s="96" t="s">
        <v>1</v>
      </c>
      <c r="D1162" s="96" t="s">
        <v>128</v>
      </c>
      <c r="E1162" s="99" t="s">
        <v>1004</v>
      </c>
      <c r="F1162" s="248">
        <v>0</v>
      </c>
      <c r="G1162" s="247"/>
      <c r="H1162" s="247">
        <f t="shared" si="89"/>
        <v>0</v>
      </c>
      <c r="I1162" s="249"/>
    </row>
    <row r="1163" ht="17.1" customHeight="1" spans="1:9">
      <c r="A1163" s="246">
        <v>2200109</v>
      </c>
      <c r="B1163" s="96" t="s">
        <v>1</v>
      </c>
      <c r="C1163" s="96" t="s">
        <v>1</v>
      </c>
      <c r="D1163" s="96" t="s">
        <v>130</v>
      </c>
      <c r="E1163" s="99" t="s">
        <v>1005</v>
      </c>
      <c r="F1163" s="248">
        <v>0</v>
      </c>
      <c r="G1163" s="247"/>
      <c r="H1163" s="247">
        <f t="shared" si="89"/>
        <v>0</v>
      </c>
      <c r="I1163" s="249"/>
    </row>
    <row r="1164" ht="17.1" customHeight="1" spans="1:9">
      <c r="A1164" s="246">
        <v>2200112</v>
      </c>
      <c r="B1164" s="96" t="s">
        <v>1</v>
      </c>
      <c r="C1164" s="96" t="s">
        <v>1</v>
      </c>
      <c r="D1164" s="96" t="s">
        <v>183</v>
      </c>
      <c r="E1164" s="99" t="s">
        <v>1006</v>
      </c>
      <c r="F1164" s="248">
        <v>74.3</v>
      </c>
      <c r="G1164" s="247">
        <v>0</v>
      </c>
      <c r="H1164" s="247">
        <f t="shared" si="89"/>
        <v>74.3</v>
      </c>
      <c r="I1164" s="249"/>
    </row>
    <row r="1165" ht="17.1" customHeight="1" spans="1:9">
      <c r="A1165" s="246">
        <v>2200113</v>
      </c>
      <c r="B1165" s="96" t="s">
        <v>1</v>
      </c>
      <c r="C1165" s="96" t="s">
        <v>1</v>
      </c>
      <c r="D1165" s="96" t="s">
        <v>191</v>
      </c>
      <c r="E1165" s="99" t="s">
        <v>1007</v>
      </c>
      <c r="F1165" s="248">
        <v>0</v>
      </c>
      <c r="G1165" s="247"/>
      <c r="H1165" s="247">
        <f t="shared" si="89"/>
        <v>0</v>
      </c>
      <c r="I1165" s="249"/>
    </row>
    <row r="1166" ht="17.1" customHeight="1" spans="1:9">
      <c r="A1166" s="246">
        <v>2200114</v>
      </c>
      <c r="B1166" s="96" t="s">
        <v>1</v>
      </c>
      <c r="C1166" s="96" t="s">
        <v>1</v>
      </c>
      <c r="D1166" s="96" t="s">
        <v>199</v>
      </c>
      <c r="E1166" s="99" t="s">
        <v>1008</v>
      </c>
      <c r="F1166" s="248">
        <v>0</v>
      </c>
      <c r="G1166" s="247"/>
      <c r="H1166" s="247">
        <f t="shared" si="89"/>
        <v>0</v>
      </c>
      <c r="I1166" s="249"/>
    </row>
    <row r="1167" ht="17.1" customHeight="1" spans="1:9">
      <c r="A1167" s="246">
        <v>2200115</v>
      </c>
      <c r="B1167" s="96" t="s">
        <v>1</v>
      </c>
      <c r="C1167" s="96" t="s">
        <v>1</v>
      </c>
      <c r="D1167" s="96" t="s">
        <v>262</v>
      </c>
      <c r="E1167" s="99" t="s">
        <v>1009</v>
      </c>
      <c r="F1167" s="248">
        <v>0</v>
      </c>
      <c r="G1167" s="247"/>
      <c r="H1167" s="247">
        <f t="shared" si="89"/>
        <v>0</v>
      </c>
      <c r="I1167" s="249"/>
    </row>
    <row r="1168" ht="17.1" customHeight="1" spans="1:9">
      <c r="A1168" s="246">
        <v>2200116</v>
      </c>
      <c r="B1168" s="96" t="s">
        <v>1</v>
      </c>
      <c r="C1168" s="96" t="s">
        <v>1</v>
      </c>
      <c r="D1168" s="96" t="s">
        <v>264</v>
      </c>
      <c r="E1168" s="99" t="s">
        <v>1010</v>
      </c>
      <c r="F1168" s="248">
        <v>0</v>
      </c>
      <c r="G1168" s="247"/>
      <c r="H1168" s="247">
        <f t="shared" si="89"/>
        <v>0</v>
      </c>
      <c r="I1168" s="249"/>
    </row>
    <row r="1169" ht="17.1" customHeight="1" spans="1:9">
      <c r="A1169" s="246">
        <v>2200119</v>
      </c>
      <c r="B1169" s="96" t="s">
        <v>1</v>
      </c>
      <c r="C1169" s="96" t="s">
        <v>1</v>
      </c>
      <c r="D1169" s="96" t="s">
        <v>327</v>
      </c>
      <c r="E1169" s="99" t="s">
        <v>1011</v>
      </c>
      <c r="F1169" s="248">
        <v>0</v>
      </c>
      <c r="G1169" s="247"/>
      <c r="H1169" s="247">
        <f t="shared" si="89"/>
        <v>0</v>
      </c>
      <c r="I1169" s="249"/>
    </row>
    <row r="1170" ht="17.1" customHeight="1" spans="1:9">
      <c r="A1170" s="246">
        <v>2200120</v>
      </c>
      <c r="B1170" s="96" t="s">
        <v>1</v>
      </c>
      <c r="C1170" s="96" t="s">
        <v>1</v>
      </c>
      <c r="D1170" s="96" t="s">
        <v>328</v>
      </c>
      <c r="E1170" s="99" t="s">
        <v>1012</v>
      </c>
      <c r="F1170" s="248">
        <v>0</v>
      </c>
      <c r="G1170" s="247"/>
      <c r="H1170" s="247">
        <f t="shared" si="89"/>
        <v>0</v>
      </c>
      <c r="I1170" s="249"/>
    </row>
    <row r="1171" ht="17.1" customHeight="1" spans="1:9">
      <c r="A1171" s="246">
        <v>2200121</v>
      </c>
      <c r="B1171" s="96" t="s">
        <v>1</v>
      </c>
      <c r="C1171" s="96" t="s">
        <v>1</v>
      </c>
      <c r="D1171" s="96" t="s">
        <v>330</v>
      </c>
      <c r="E1171" s="99" t="s">
        <v>1013</v>
      </c>
      <c r="F1171" s="248">
        <v>0</v>
      </c>
      <c r="G1171" s="247"/>
      <c r="H1171" s="247">
        <f t="shared" si="89"/>
        <v>0</v>
      </c>
      <c r="I1171" s="249"/>
    </row>
    <row r="1172" ht="17.1" customHeight="1" spans="1:9">
      <c r="A1172" s="246">
        <v>2200122</v>
      </c>
      <c r="B1172" s="96" t="s">
        <v>1</v>
      </c>
      <c r="C1172" s="96" t="s">
        <v>1</v>
      </c>
      <c r="D1172" s="96" t="s">
        <v>332</v>
      </c>
      <c r="E1172" s="99" t="s">
        <v>1014</v>
      </c>
      <c r="F1172" s="248">
        <v>0</v>
      </c>
      <c r="G1172" s="247"/>
      <c r="H1172" s="247">
        <f t="shared" si="89"/>
        <v>0</v>
      </c>
      <c r="I1172" s="249"/>
    </row>
    <row r="1173" ht="17.1" customHeight="1" spans="1:9">
      <c r="A1173" s="246">
        <v>2200123</v>
      </c>
      <c r="B1173" s="96" t="s">
        <v>1</v>
      </c>
      <c r="C1173" s="96" t="s">
        <v>1</v>
      </c>
      <c r="D1173" s="96" t="s">
        <v>208</v>
      </c>
      <c r="E1173" s="99" t="s">
        <v>1015</v>
      </c>
      <c r="F1173" s="248">
        <v>0</v>
      </c>
      <c r="G1173" s="247"/>
      <c r="H1173" s="247">
        <f t="shared" si="89"/>
        <v>0</v>
      </c>
      <c r="I1173" s="249"/>
    </row>
    <row r="1174" ht="17.1" customHeight="1" spans="1:9">
      <c r="A1174" s="246">
        <v>2200124</v>
      </c>
      <c r="B1174" s="96" t="s">
        <v>1</v>
      </c>
      <c r="C1174" s="96" t="s">
        <v>1</v>
      </c>
      <c r="D1174" s="96" t="s">
        <v>601</v>
      </c>
      <c r="E1174" s="99" t="s">
        <v>1016</v>
      </c>
      <c r="F1174" s="248">
        <v>0</v>
      </c>
      <c r="G1174" s="247"/>
      <c r="H1174" s="247">
        <f t="shared" si="89"/>
        <v>0</v>
      </c>
      <c r="I1174" s="249"/>
    </row>
    <row r="1175" ht="17.1" customHeight="1" spans="1:9">
      <c r="A1175" s="246">
        <v>2200125</v>
      </c>
      <c r="B1175" s="96" t="s">
        <v>1</v>
      </c>
      <c r="C1175" s="96" t="s">
        <v>1</v>
      </c>
      <c r="D1175" s="96" t="s">
        <v>212</v>
      </c>
      <c r="E1175" s="99" t="s">
        <v>1017</v>
      </c>
      <c r="F1175" s="248">
        <v>0</v>
      </c>
      <c r="G1175" s="247"/>
      <c r="H1175" s="247">
        <f t="shared" si="89"/>
        <v>0</v>
      </c>
      <c r="I1175" s="249"/>
    </row>
    <row r="1176" ht="17.1" customHeight="1" spans="1:9">
      <c r="A1176" s="246">
        <v>2200126</v>
      </c>
      <c r="B1176" s="96" t="s">
        <v>1</v>
      </c>
      <c r="C1176" s="96" t="s">
        <v>1</v>
      </c>
      <c r="D1176" s="96" t="s">
        <v>217</v>
      </c>
      <c r="E1176" s="99" t="s">
        <v>1018</v>
      </c>
      <c r="F1176" s="248">
        <v>0</v>
      </c>
      <c r="G1176" s="247"/>
      <c r="H1176" s="247">
        <f t="shared" si="89"/>
        <v>0</v>
      </c>
      <c r="I1176" s="249"/>
    </row>
    <row r="1177" ht="17.1" customHeight="1" spans="1:9">
      <c r="A1177" s="246">
        <v>2200127</v>
      </c>
      <c r="B1177" s="96" t="s">
        <v>1</v>
      </c>
      <c r="C1177" s="96" t="s">
        <v>1</v>
      </c>
      <c r="D1177" s="96" t="s">
        <v>612</v>
      </c>
      <c r="E1177" s="99" t="s">
        <v>1019</v>
      </c>
      <c r="F1177" s="248">
        <v>0</v>
      </c>
      <c r="G1177" s="247"/>
      <c r="H1177" s="247">
        <f t="shared" si="89"/>
        <v>0</v>
      </c>
      <c r="I1177" s="249"/>
    </row>
    <row r="1178" ht="17.1" customHeight="1" spans="1:9">
      <c r="A1178" s="246">
        <v>2200128</v>
      </c>
      <c r="B1178" s="96" t="s">
        <v>1</v>
      </c>
      <c r="C1178" s="96" t="s">
        <v>1</v>
      </c>
      <c r="D1178" s="96" t="s">
        <v>221</v>
      </c>
      <c r="E1178" s="99" t="s">
        <v>1020</v>
      </c>
      <c r="F1178" s="248">
        <v>0</v>
      </c>
      <c r="G1178" s="247"/>
      <c r="H1178" s="247">
        <f t="shared" si="89"/>
        <v>0</v>
      </c>
      <c r="I1178" s="249"/>
    </row>
    <row r="1179" ht="17.1" customHeight="1" spans="1:9">
      <c r="A1179" s="246">
        <v>2200129</v>
      </c>
      <c r="B1179" s="96" t="s">
        <v>1</v>
      </c>
      <c r="C1179" s="96" t="s">
        <v>1</v>
      </c>
      <c r="D1179" s="96" t="s">
        <v>224</v>
      </c>
      <c r="E1179" s="99" t="s">
        <v>1021</v>
      </c>
      <c r="F1179" s="248">
        <v>0</v>
      </c>
      <c r="G1179" s="247"/>
      <c r="H1179" s="247">
        <f t="shared" si="89"/>
        <v>0</v>
      </c>
      <c r="I1179" s="249"/>
    </row>
    <row r="1180" ht="17.1" customHeight="1" spans="1:9">
      <c r="A1180" s="246">
        <v>2200150</v>
      </c>
      <c r="B1180" s="96" t="s">
        <v>1</v>
      </c>
      <c r="C1180" s="96" t="s">
        <v>1</v>
      </c>
      <c r="D1180" s="96" t="s">
        <v>132</v>
      </c>
      <c r="E1180" s="99" t="s">
        <v>133</v>
      </c>
      <c r="F1180" s="248">
        <v>1045.39</v>
      </c>
      <c r="G1180" s="247">
        <v>9.9699999999998</v>
      </c>
      <c r="H1180" s="247">
        <f t="shared" si="89"/>
        <v>1055.36</v>
      </c>
      <c r="I1180" s="249"/>
    </row>
    <row r="1181" ht="17.1" customHeight="1" spans="1:9">
      <c r="A1181" s="246">
        <v>2200199</v>
      </c>
      <c r="B1181" s="96" t="s">
        <v>1</v>
      </c>
      <c r="C1181" s="96" t="s">
        <v>1</v>
      </c>
      <c r="D1181" s="96" t="s">
        <v>134</v>
      </c>
      <c r="E1181" s="99" t="s">
        <v>1022</v>
      </c>
      <c r="F1181" s="248">
        <v>1</v>
      </c>
      <c r="G1181" s="247">
        <v>0</v>
      </c>
      <c r="H1181" s="247">
        <f t="shared" si="89"/>
        <v>1</v>
      </c>
      <c r="I1181" s="249"/>
    </row>
    <row r="1182" ht="17.1" customHeight="1" spans="1:9">
      <c r="A1182" s="246">
        <v>22005</v>
      </c>
      <c r="B1182" s="96" t="s">
        <v>998</v>
      </c>
      <c r="C1182" s="96" t="s">
        <v>122</v>
      </c>
      <c r="D1182" s="96" t="s">
        <v>1</v>
      </c>
      <c r="E1182" s="99" t="s">
        <v>1023</v>
      </c>
      <c r="F1182" s="248">
        <f>SUM(F1183:F1196)</f>
        <v>185.7</v>
      </c>
      <c r="G1182" s="248">
        <f>SUM(G1183:G1196)</f>
        <v>0.449999999999996</v>
      </c>
      <c r="H1182" s="248">
        <f>SUM(H1183:H1196)</f>
        <v>186.15</v>
      </c>
      <c r="I1182" s="263"/>
    </row>
    <row r="1183" ht="17.1" customHeight="1" spans="1:9">
      <c r="A1183" s="246">
        <v>2200501</v>
      </c>
      <c r="B1183" s="96" t="s">
        <v>1</v>
      </c>
      <c r="C1183" s="96" t="s">
        <v>1</v>
      </c>
      <c r="D1183" s="96" t="s">
        <v>113</v>
      </c>
      <c r="E1183" s="99" t="s">
        <v>115</v>
      </c>
      <c r="F1183" s="248">
        <v>17.78</v>
      </c>
      <c r="G1183" s="247">
        <v>0</v>
      </c>
      <c r="H1183" s="247">
        <f t="shared" ref="H1183:H1196" si="90">F1183+G1183</f>
        <v>17.78</v>
      </c>
      <c r="I1183" s="249"/>
    </row>
    <row r="1184" ht="17.1" customHeight="1" spans="1:9">
      <c r="A1184" s="246">
        <v>2200502</v>
      </c>
      <c r="B1184" s="96" t="s">
        <v>1</v>
      </c>
      <c r="C1184" s="96" t="s">
        <v>1</v>
      </c>
      <c r="D1184" s="96" t="s">
        <v>116</v>
      </c>
      <c r="E1184" s="99" t="s">
        <v>117</v>
      </c>
      <c r="F1184" s="248">
        <v>0</v>
      </c>
      <c r="G1184" s="247"/>
      <c r="H1184" s="247">
        <f t="shared" si="90"/>
        <v>0</v>
      </c>
      <c r="I1184" s="249"/>
    </row>
    <row r="1185" ht="17.1" customHeight="1" spans="1:9">
      <c r="A1185" s="246">
        <v>2200503</v>
      </c>
      <c r="B1185" s="96" t="s">
        <v>1</v>
      </c>
      <c r="C1185" s="96" t="s">
        <v>1</v>
      </c>
      <c r="D1185" s="96" t="s">
        <v>118</v>
      </c>
      <c r="E1185" s="99" t="s">
        <v>119</v>
      </c>
      <c r="F1185" s="248">
        <v>0</v>
      </c>
      <c r="G1185" s="247"/>
      <c r="H1185" s="247">
        <f t="shared" si="90"/>
        <v>0</v>
      </c>
      <c r="I1185" s="249"/>
    </row>
    <row r="1186" ht="17.1" customHeight="1" spans="1:9">
      <c r="A1186" s="246">
        <v>2200504</v>
      </c>
      <c r="B1186" s="96" t="s">
        <v>1</v>
      </c>
      <c r="C1186" s="96" t="s">
        <v>1</v>
      </c>
      <c r="D1186" s="96" t="s">
        <v>120</v>
      </c>
      <c r="E1186" s="99" t="s">
        <v>1024</v>
      </c>
      <c r="F1186" s="248">
        <v>48.42</v>
      </c>
      <c r="G1186" s="247">
        <v>0.449999999999996</v>
      </c>
      <c r="H1186" s="247">
        <f t="shared" si="90"/>
        <v>48.87</v>
      </c>
      <c r="I1186" s="249"/>
    </row>
    <row r="1187" ht="17.1" customHeight="1" spans="1:9">
      <c r="A1187" s="246">
        <v>2200506</v>
      </c>
      <c r="B1187" s="96" t="s">
        <v>1</v>
      </c>
      <c r="C1187" s="96" t="s">
        <v>1</v>
      </c>
      <c r="D1187" s="96" t="s">
        <v>124</v>
      </c>
      <c r="E1187" s="99" t="s">
        <v>1025</v>
      </c>
      <c r="F1187" s="248">
        <v>0</v>
      </c>
      <c r="G1187" s="247"/>
      <c r="H1187" s="247">
        <f t="shared" si="90"/>
        <v>0</v>
      </c>
      <c r="I1187" s="249"/>
    </row>
    <row r="1188" ht="17.1" customHeight="1" spans="1:9">
      <c r="A1188" s="246">
        <v>2200507</v>
      </c>
      <c r="B1188" s="96" t="s">
        <v>1</v>
      </c>
      <c r="C1188" s="96" t="s">
        <v>1</v>
      </c>
      <c r="D1188" s="96" t="s">
        <v>126</v>
      </c>
      <c r="E1188" s="99" t="s">
        <v>1026</v>
      </c>
      <c r="F1188" s="248">
        <v>0</v>
      </c>
      <c r="G1188" s="247"/>
      <c r="H1188" s="247">
        <f t="shared" si="90"/>
        <v>0</v>
      </c>
      <c r="I1188" s="249"/>
    </row>
    <row r="1189" ht="17.1" customHeight="1" spans="1:9">
      <c r="A1189" s="246">
        <v>2200508</v>
      </c>
      <c r="B1189" s="96" t="s">
        <v>1</v>
      </c>
      <c r="C1189" s="96" t="s">
        <v>1</v>
      </c>
      <c r="D1189" s="96" t="s">
        <v>128</v>
      </c>
      <c r="E1189" s="99" t="s">
        <v>1027</v>
      </c>
      <c r="F1189" s="248">
        <v>0</v>
      </c>
      <c r="G1189" s="247"/>
      <c r="H1189" s="247">
        <f t="shared" si="90"/>
        <v>0</v>
      </c>
      <c r="I1189" s="249"/>
    </row>
    <row r="1190" ht="17.1" customHeight="1" spans="1:9">
      <c r="A1190" s="246">
        <v>2200509</v>
      </c>
      <c r="B1190" s="96" t="s">
        <v>1</v>
      </c>
      <c r="C1190" s="96" t="s">
        <v>1</v>
      </c>
      <c r="D1190" s="96" t="s">
        <v>130</v>
      </c>
      <c r="E1190" s="99" t="s">
        <v>1028</v>
      </c>
      <c r="F1190" s="248">
        <v>0</v>
      </c>
      <c r="G1190" s="247"/>
      <c r="H1190" s="247">
        <f t="shared" si="90"/>
        <v>0</v>
      </c>
      <c r="I1190" s="249"/>
    </row>
    <row r="1191" ht="17.1" customHeight="1" spans="1:9">
      <c r="A1191" s="246">
        <v>2200510</v>
      </c>
      <c r="B1191" s="96" t="s">
        <v>1</v>
      </c>
      <c r="C1191" s="96" t="s">
        <v>1</v>
      </c>
      <c r="D1191" s="96" t="s">
        <v>169</v>
      </c>
      <c r="E1191" s="99" t="s">
        <v>1029</v>
      </c>
      <c r="F1191" s="248">
        <v>0</v>
      </c>
      <c r="G1191" s="247"/>
      <c r="H1191" s="247">
        <f t="shared" si="90"/>
        <v>0</v>
      </c>
      <c r="I1191" s="249"/>
    </row>
    <row r="1192" ht="17.1" customHeight="1" spans="1:9">
      <c r="A1192" s="246">
        <v>2200511</v>
      </c>
      <c r="B1192" s="96" t="s">
        <v>1</v>
      </c>
      <c r="C1192" s="96" t="s">
        <v>1</v>
      </c>
      <c r="D1192" s="96" t="s">
        <v>181</v>
      </c>
      <c r="E1192" s="99" t="s">
        <v>1030</v>
      </c>
      <c r="F1192" s="248">
        <v>0</v>
      </c>
      <c r="G1192" s="247"/>
      <c r="H1192" s="247">
        <f t="shared" si="90"/>
        <v>0</v>
      </c>
      <c r="I1192" s="249"/>
    </row>
    <row r="1193" ht="17.1" customHeight="1" spans="1:9">
      <c r="A1193" s="246">
        <v>2200512</v>
      </c>
      <c r="B1193" s="96" t="s">
        <v>1</v>
      </c>
      <c r="C1193" s="96" t="s">
        <v>1</v>
      </c>
      <c r="D1193" s="96" t="s">
        <v>183</v>
      </c>
      <c r="E1193" s="99" t="s">
        <v>1031</v>
      </c>
      <c r="F1193" s="248">
        <v>0</v>
      </c>
      <c r="G1193" s="247"/>
      <c r="H1193" s="247">
        <f t="shared" si="90"/>
        <v>0</v>
      </c>
      <c r="I1193" s="249"/>
    </row>
    <row r="1194" ht="17.1" customHeight="1" spans="1:9">
      <c r="A1194" s="246">
        <v>2200513</v>
      </c>
      <c r="B1194" s="96" t="s">
        <v>1</v>
      </c>
      <c r="C1194" s="96" t="s">
        <v>1</v>
      </c>
      <c r="D1194" s="96" t="s">
        <v>191</v>
      </c>
      <c r="E1194" s="99" t="s">
        <v>1032</v>
      </c>
      <c r="F1194" s="248">
        <v>0</v>
      </c>
      <c r="G1194" s="247"/>
      <c r="H1194" s="247">
        <f t="shared" si="90"/>
        <v>0</v>
      </c>
      <c r="I1194" s="249"/>
    </row>
    <row r="1195" ht="17.1" customHeight="1" spans="1:9">
      <c r="A1195" s="246">
        <v>2200514</v>
      </c>
      <c r="B1195" s="96" t="s">
        <v>1</v>
      </c>
      <c r="C1195" s="96" t="s">
        <v>1</v>
      </c>
      <c r="D1195" s="96" t="s">
        <v>199</v>
      </c>
      <c r="E1195" s="99" t="s">
        <v>1033</v>
      </c>
      <c r="F1195" s="248">
        <v>0</v>
      </c>
      <c r="G1195" s="247"/>
      <c r="H1195" s="247">
        <f t="shared" si="90"/>
        <v>0</v>
      </c>
      <c r="I1195" s="249"/>
    </row>
    <row r="1196" ht="17.1" customHeight="1" spans="1:9">
      <c r="A1196" s="246">
        <v>2200599</v>
      </c>
      <c r="B1196" s="96" t="s">
        <v>1</v>
      </c>
      <c r="C1196" s="96" t="s">
        <v>1</v>
      </c>
      <c r="D1196" s="96" t="s">
        <v>134</v>
      </c>
      <c r="E1196" s="99" t="s">
        <v>1034</v>
      </c>
      <c r="F1196" s="248">
        <v>119.5</v>
      </c>
      <c r="G1196" s="247">
        <v>0</v>
      </c>
      <c r="H1196" s="247">
        <f t="shared" si="90"/>
        <v>119.5</v>
      </c>
      <c r="I1196" s="249"/>
    </row>
    <row r="1197" ht="17.1" customHeight="1" spans="1:9">
      <c r="A1197" s="246">
        <v>22099</v>
      </c>
      <c r="B1197" s="96" t="s">
        <v>998</v>
      </c>
      <c r="C1197" s="96" t="s">
        <v>134</v>
      </c>
      <c r="D1197" s="96" t="s">
        <v>1</v>
      </c>
      <c r="E1197" s="99" t="s">
        <v>1035</v>
      </c>
      <c r="F1197" s="248">
        <f>SUM(F1198)</f>
        <v>0</v>
      </c>
      <c r="G1197" s="248">
        <f>SUM(G1198)</f>
        <v>0</v>
      </c>
      <c r="H1197" s="248">
        <f>SUM(H1198)</f>
        <v>0</v>
      </c>
      <c r="I1197" s="251"/>
    </row>
    <row r="1198" ht="17.1" customHeight="1" spans="1:9">
      <c r="A1198" s="246">
        <v>2209999</v>
      </c>
      <c r="B1198" s="96" t="s">
        <v>1</v>
      </c>
      <c r="C1198" s="96" t="s">
        <v>1</v>
      </c>
      <c r="D1198" s="96" t="s">
        <v>134</v>
      </c>
      <c r="E1198" s="99" t="s">
        <v>1035</v>
      </c>
      <c r="F1198" s="248">
        <v>0</v>
      </c>
      <c r="G1198" s="247"/>
      <c r="H1198" s="247">
        <f>F1198+G1198</f>
        <v>0</v>
      </c>
      <c r="I1198" s="249"/>
    </row>
    <row r="1199" ht="17.1" customHeight="1" spans="1:9">
      <c r="A1199" s="246">
        <v>221</v>
      </c>
      <c r="B1199" s="96" t="s">
        <v>1036</v>
      </c>
      <c r="C1199" s="96" t="s">
        <v>1</v>
      </c>
      <c r="D1199" s="96" t="s">
        <v>1</v>
      </c>
      <c r="E1199" s="99" t="s">
        <v>1037</v>
      </c>
      <c r="F1199" s="248">
        <f>F1200+F1213+F1217</f>
        <v>11595.46</v>
      </c>
      <c r="G1199" s="248">
        <f>G1200+G1213+G1217</f>
        <v>3340.59</v>
      </c>
      <c r="H1199" s="248">
        <f>H1200+H1213+H1217</f>
        <v>14936.05</v>
      </c>
      <c r="I1199" s="251"/>
    </row>
    <row r="1200" ht="17.1" customHeight="1" spans="1:9">
      <c r="A1200" s="246">
        <v>22101</v>
      </c>
      <c r="B1200" s="96" t="s">
        <v>1036</v>
      </c>
      <c r="C1200" s="96" t="s">
        <v>113</v>
      </c>
      <c r="D1200" s="96" t="s">
        <v>1</v>
      </c>
      <c r="E1200" s="99" t="s">
        <v>1038</v>
      </c>
      <c r="F1200" s="248">
        <f>SUM(F1201:F1212)</f>
        <v>7254.92</v>
      </c>
      <c r="G1200" s="248">
        <f>SUM(G1201:G1212)</f>
        <v>3340.32</v>
      </c>
      <c r="H1200" s="248">
        <f>SUM(H1201:H1212)</f>
        <v>10595.24</v>
      </c>
      <c r="I1200" s="251"/>
    </row>
    <row r="1201" ht="17.1" customHeight="1" spans="1:9">
      <c r="A1201" s="246">
        <v>2210101</v>
      </c>
      <c r="B1201" s="96" t="s">
        <v>1</v>
      </c>
      <c r="C1201" s="96" t="s">
        <v>1</v>
      </c>
      <c r="D1201" s="96" t="s">
        <v>113</v>
      </c>
      <c r="E1201" s="99" t="s">
        <v>1039</v>
      </c>
      <c r="F1201" s="248">
        <v>0</v>
      </c>
      <c r="G1201" s="247"/>
      <c r="H1201" s="247">
        <f t="shared" ref="H1201:H1212" si="91">F1201+G1201</f>
        <v>0</v>
      </c>
      <c r="I1201" s="249"/>
    </row>
    <row r="1202" ht="17.1" customHeight="1" spans="1:9">
      <c r="A1202" s="246">
        <v>2210102</v>
      </c>
      <c r="B1202" s="96" t="s">
        <v>1</v>
      </c>
      <c r="C1202" s="96" t="s">
        <v>1</v>
      </c>
      <c r="D1202" s="96" t="s">
        <v>116</v>
      </c>
      <c r="E1202" s="99" t="s">
        <v>1040</v>
      </c>
      <c r="F1202" s="248">
        <v>0</v>
      </c>
      <c r="G1202" s="247"/>
      <c r="H1202" s="247">
        <f t="shared" si="91"/>
        <v>0</v>
      </c>
      <c r="I1202" s="249"/>
    </row>
    <row r="1203" ht="17.1" customHeight="1" spans="1:9">
      <c r="A1203" s="246">
        <v>2210103</v>
      </c>
      <c r="B1203" s="96" t="s">
        <v>1</v>
      </c>
      <c r="C1203" s="96" t="s">
        <v>1</v>
      </c>
      <c r="D1203" s="96" t="s">
        <v>118</v>
      </c>
      <c r="E1203" s="99" t="s">
        <v>1041</v>
      </c>
      <c r="F1203" s="248">
        <v>0</v>
      </c>
      <c r="G1203" s="247">
        <v>257.66</v>
      </c>
      <c r="H1203" s="247">
        <f t="shared" si="91"/>
        <v>257.66</v>
      </c>
      <c r="I1203" s="249"/>
    </row>
    <row r="1204" ht="17.1" customHeight="1" spans="1:9">
      <c r="A1204" s="246">
        <v>2210104</v>
      </c>
      <c r="B1204" s="96" t="s">
        <v>1</v>
      </c>
      <c r="C1204" s="96" t="s">
        <v>1</v>
      </c>
      <c r="D1204" s="96" t="s">
        <v>120</v>
      </c>
      <c r="E1204" s="99" t="s">
        <v>1042</v>
      </c>
      <c r="F1204" s="248">
        <v>0</v>
      </c>
      <c r="G1204" s="247"/>
      <c r="H1204" s="247">
        <f t="shared" si="91"/>
        <v>0</v>
      </c>
      <c r="I1204" s="249"/>
    </row>
    <row r="1205" ht="17.1" customHeight="1" spans="1:9">
      <c r="A1205" s="246">
        <v>2210105</v>
      </c>
      <c r="B1205" s="96" t="s">
        <v>1</v>
      </c>
      <c r="C1205" s="96" t="s">
        <v>1</v>
      </c>
      <c r="D1205" s="96" t="s">
        <v>122</v>
      </c>
      <c r="E1205" s="99" t="s">
        <v>1043</v>
      </c>
      <c r="F1205" s="248">
        <v>131.09</v>
      </c>
      <c r="G1205" s="247">
        <v>729.08</v>
      </c>
      <c r="H1205" s="247">
        <f t="shared" si="91"/>
        <v>860.17</v>
      </c>
      <c r="I1205" s="249"/>
    </row>
    <row r="1206" ht="17.1" customHeight="1" spans="1:9">
      <c r="A1206" s="246">
        <v>2210106</v>
      </c>
      <c r="B1206" s="96" t="s">
        <v>1</v>
      </c>
      <c r="C1206" s="96" t="s">
        <v>1</v>
      </c>
      <c r="D1206" s="96" t="s">
        <v>124</v>
      </c>
      <c r="E1206" s="99" t="s">
        <v>1044</v>
      </c>
      <c r="F1206" s="248">
        <v>0</v>
      </c>
      <c r="G1206" s="247"/>
      <c r="H1206" s="247">
        <f t="shared" si="91"/>
        <v>0</v>
      </c>
      <c r="I1206" s="249"/>
    </row>
    <row r="1207" ht="17.1" customHeight="1" spans="1:9">
      <c r="A1207" s="246">
        <v>2210107</v>
      </c>
      <c r="B1207" s="96" t="s">
        <v>1</v>
      </c>
      <c r="C1207" s="96" t="s">
        <v>1</v>
      </c>
      <c r="D1207" s="96" t="s">
        <v>126</v>
      </c>
      <c r="E1207" s="99" t="s">
        <v>1045</v>
      </c>
      <c r="F1207" s="248">
        <v>0</v>
      </c>
      <c r="G1207" s="247"/>
      <c r="H1207" s="247">
        <f t="shared" si="91"/>
        <v>0</v>
      </c>
      <c r="I1207" s="249"/>
    </row>
    <row r="1208" ht="17.1" customHeight="1" spans="1:9">
      <c r="A1208" s="246">
        <v>2210108</v>
      </c>
      <c r="B1208" s="96" t="s">
        <v>1</v>
      </c>
      <c r="C1208" s="96" t="s">
        <v>1</v>
      </c>
      <c r="D1208" s="96" t="s">
        <v>128</v>
      </c>
      <c r="E1208" s="99" t="s">
        <v>1046</v>
      </c>
      <c r="F1208" s="248">
        <v>17</v>
      </c>
      <c r="G1208" s="247">
        <v>142.06</v>
      </c>
      <c r="H1208" s="247">
        <f t="shared" si="91"/>
        <v>159.06</v>
      </c>
      <c r="I1208" s="249"/>
    </row>
    <row r="1209" ht="17.1" customHeight="1" spans="1:9">
      <c r="A1209" s="246">
        <v>2210109</v>
      </c>
      <c r="B1209" s="96" t="s">
        <v>1</v>
      </c>
      <c r="C1209" s="96" t="s">
        <v>1</v>
      </c>
      <c r="D1209" s="96" t="s">
        <v>130</v>
      </c>
      <c r="E1209" s="99" t="s">
        <v>1047</v>
      </c>
      <c r="F1209" s="248">
        <v>0</v>
      </c>
      <c r="G1209" s="247"/>
      <c r="H1209" s="247">
        <f t="shared" si="91"/>
        <v>0</v>
      </c>
      <c r="I1209" s="249"/>
    </row>
    <row r="1210" ht="17.1" customHeight="1" spans="1:9">
      <c r="A1210" s="246">
        <v>2210110</v>
      </c>
      <c r="B1210" s="96" t="s">
        <v>1</v>
      </c>
      <c r="C1210" s="96" t="s">
        <v>1</v>
      </c>
      <c r="D1210" s="96" t="s">
        <v>169</v>
      </c>
      <c r="E1210" s="99" t="s">
        <v>1048</v>
      </c>
      <c r="F1210" s="248">
        <v>0</v>
      </c>
      <c r="G1210" s="247"/>
      <c r="H1210" s="247">
        <f t="shared" si="91"/>
        <v>0</v>
      </c>
      <c r="I1210" s="249"/>
    </row>
    <row r="1211" ht="17.1" customHeight="1" spans="1:9">
      <c r="A1211" s="246">
        <v>2210111</v>
      </c>
      <c r="B1211" s="96"/>
      <c r="C1211" s="96"/>
      <c r="D1211" s="96">
        <v>11</v>
      </c>
      <c r="E1211" s="99" t="s">
        <v>1049</v>
      </c>
      <c r="F1211" s="248">
        <v>0</v>
      </c>
      <c r="G1211" s="247">
        <v>1784.32</v>
      </c>
      <c r="H1211" s="247">
        <f t="shared" si="91"/>
        <v>1784.32</v>
      </c>
      <c r="I1211" s="249"/>
    </row>
    <row r="1212" ht="17.1" customHeight="1" spans="1:9">
      <c r="A1212" s="246">
        <v>2210199</v>
      </c>
      <c r="B1212" s="96" t="s">
        <v>1</v>
      </c>
      <c r="C1212" s="96" t="s">
        <v>1</v>
      </c>
      <c r="D1212" s="96" t="s">
        <v>134</v>
      </c>
      <c r="E1212" s="99" t="s">
        <v>1050</v>
      </c>
      <c r="F1212" s="248">
        <v>7106.83</v>
      </c>
      <c r="G1212" s="247">
        <v>427.2</v>
      </c>
      <c r="H1212" s="247">
        <f t="shared" si="91"/>
        <v>7534.03</v>
      </c>
      <c r="I1212" s="249"/>
    </row>
    <row r="1213" ht="17.1" customHeight="1" spans="1:9">
      <c r="A1213" s="246">
        <v>22102</v>
      </c>
      <c r="B1213" s="260" t="s">
        <v>1036</v>
      </c>
      <c r="C1213" s="260" t="s">
        <v>116</v>
      </c>
      <c r="D1213" s="96" t="s">
        <v>1</v>
      </c>
      <c r="E1213" s="99" t="s">
        <v>1051</v>
      </c>
      <c r="F1213" s="248">
        <f>SUM(F1214:F1216)</f>
        <v>4340.54</v>
      </c>
      <c r="G1213" s="248">
        <f>SUM(G1214:G1216)</f>
        <v>0.270000000000437</v>
      </c>
      <c r="H1213" s="248">
        <f>SUM(H1214:H1216)</f>
        <v>4340.81</v>
      </c>
      <c r="I1213" s="251"/>
    </row>
    <row r="1214" ht="17.1" customHeight="1" spans="1:9">
      <c r="A1214" s="246">
        <v>2210201</v>
      </c>
      <c r="B1214" s="96" t="s">
        <v>1</v>
      </c>
      <c r="C1214" s="96" t="s">
        <v>1</v>
      </c>
      <c r="D1214" s="96" t="s">
        <v>113</v>
      </c>
      <c r="E1214" s="99" t="s">
        <v>1052</v>
      </c>
      <c r="F1214" s="248">
        <v>4340.54</v>
      </c>
      <c r="G1214" s="247">
        <v>0.270000000000437</v>
      </c>
      <c r="H1214" s="247">
        <f>F1214+G1214</f>
        <v>4340.81</v>
      </c>
      <c r="I1214" s="249"/>
    </row>
    <row r="1215" ht="17.1" customHeight="1" spans="1:9">
      <c r="A1215" s="246">
        <v>2210202</v>
      </c>
      <c r="B1215" s="96" t="s">
        <v>1</v>
      </c>
      <c r="C1215" s="96" t="s">
        <v>1</v>
      </c>
      <c r="D1215" s="96" t="s">
        <v>116</v>
      </c>
      <c r="E1215" s="99" t="s">
        <v>1053</v>
      </c>
      <c r="F1215" s="248">
        <v>0</v>
      </c>
      <c r="G1215" s="247"/>
      <c r="H1215" s="247">
        <f>F1215+G1215</f>
        <v>0</v>
      </c>
      <c r="I1215" s="249"/>
    </row>
    <row r="1216" ht="17.1" customHeight="1" spans="1:9">
      <c r="A1216" s="246">
        <v>2210203</v>
      </c>
      <c r="B1216" s="96" t="s">
        <v>1</v>
      </c>
      <c r="C1216" s="96" t="s">
        <v>1</v>
      </c>
      <c r="D1216" s="96" t="s">
        <v>118</v>
      </c>
      <c r="E1216" s="99" t="s">
        <v>1054</v>
      </c>
      <c r="F1216" s="248">
        <v>0</v>
      </c>
      <c r="G1216" s="247"/>
      <c r="H1216" s="247">
        <f>F1216+G1216</f>
        <v>0</v>
      </c>
      <c r="I1216" s="249"/>
    </row>
    <row r="1217" ht="17.1" customHeight="1" spans="1:9">
      <c r="A1217" s="246">
        <v>22103</v>
      </c>
      <c r="B1217" s="96" t="s">
        <v>1036</v>
      </c>
      <c r="C1217" s="96" t="s">
        <v>118</v>
      </c>
      <c r="D1217" s="96" t="s">
        <v>1</v>
      </c>
      <c r="E1217" s="99" t="s">
        <v>1055</v>
      </c>
      <c r="F1217" s="248">
        <f>SUM(F1218:F1220)</f>
        <v>0</v>
      </c>
      <c r="G1217" s="248">
        <f>SUM(G1218:G1220)</f>
        <v>0</v>
      </c>
      <c r="H1217" s="248">
        <f>SUM(H1218:H1220)</f>
        <v>0</v>
      </c>
      <c r="I1217" s="251"/>
    </row>
    <row r="1218" ht="17.1" customHeight="1" spans="1:9">
      <c r="A1218" s="246">
        <v>2210301</v>
      </c>
      <c r="B1218" s="96" t="s">
        <v>1</v>
      </c>
      <c r="C1218" s="96" t="s">
        <v>1</v>
      </c>
      <c r="D1218" s="96" t="s">
        <v>113</v>
      </c>
      <c r="E1218" s="99" t="s">
        <v>1056</v>
      </c>
      <c r="F1218" s="248">
        <v>0</v>
      </c>
      <c r="G1218" s="247"/>
      <c r="H1218" s="247">
        <f>F1218+G1218</f>
        <v>0</v>
      </c>
      <c r="I1218" s="249"/>
    </row>
    <row r="1219" ht="17.1" customHeight="1" spans="1:9">
      <c r="A1219" s="246">
        <v>2210302</v>
      </c>
      <c r="B1219" s="96" t="s">
        <v>1</v>
      </c>
      <c r="C1219" s="96" t="s">
        <v>1</v>
      </c>
      <c r="D1219" s="96" t="s">
        <v>116</v>
      </c>
      <c r="E1219" s="99" t="s">
        <v>1057</v>
      </c>
      <c r="F1219" s="248">
        <v>0</v>
      </c>
      <c r="G1219" s="247"/>
      <c r="H1219" s="247">
        <f>F1219+G1219</f>
        <v>0</v>
      </c>
      <c r="I1219" s="249"/>
    </row>
    <row r="1220" ht="17.1" customHeight="1" spans="1:9">
      <c r="A1220" s="246">
        <v>2210399</v>
      </c>
      <c r="B1220" s="96" t="s">
        <v>1</v>
      </c>
      <c r="C1220" s="96" t="s">
        <v>1</v>
      </c>
      <c r="D1220" s="96" t="s">
        <v>134</v>
      </c>
      <c r="E1220" s="99" t="s">
        <v>1058</v>
      </c>
      <c r="F1220" s="248">
        <v>0</v>
      </c>
      <c r="G1220" s="247"/>
      <c r="H1220" s="247">
        <f>F1220+G1220</f>
        <v>0</v>
      </c>
      <c r="I1220" s="249"/>
    </row>
    <row r="1221" ht="17.1" customHeight="1" spans="1:9">
      <c r="A1221" s="246">
        <v>222</v>
      </c>
      <c r="B1221" s="96" t="s">
        <v>1059</v>
      </c>
      <c r="C1221" s="96" t="s">
        <v>1</v>
      </c>
      <c r="D1221" s="96" t="s">
        <v>1</v>
      </c>
      <c r="E1221" s="99" t="s">
        <v>1060</v>
      </c>
      <c r="F1221" s="248">
        <f>F1222+F1240+F1247+F1253</f>
        <v>291.09</v>
      </c>
      <c r="G1221" s="248">
        <f>G1222+G1240+G1247+G1253</f>
        <v>0</v>
      </c>
      <c r="H1221" s="248">
        <f>H1222+H1240+H1247+H1253</f>
        <v>291.09</v>
      </c>
      <c r="I1221" s="251"/>
    </row>
    <row r="1222" ht="17.1" customHeight="1" spans="1:9">
      <c r="A1222" s="246">
        <v>22201</v>
      </c>
      <c r="B1222" s="96" t="s">
        <v>1059</v>
      </c>
      <c r="C1222" s="96" t="s">
        <v>113</v>
      </c>
      <c r="D1222" s="96" t="s">
        <v>1</v>
      </c>
      <c r="E1222" s="99" t="s">
        <v>1061</v>
      </c>
      <c r="F1222" s="248">
        <f>SUM(F1223:F1239)</f>
        <v>276</v>
      </c>
      <c r="G1222" s="248">
        <f>SUM(G1223:G1239)</f>
        <v>0</v>
      </c>
      <c r="H1222" s="248">
        <f>SUM(H1223:H1239)</f>
        <v>276</v>
      </c>
      <c r="I1222" s="251"/>
    </row>
    <row r="1223" ht="17.1" customHeight="1" spans="1:9">
      <c r="A1223" s="246">
        <v>2220101</v>
      </c>
      <c r="B1223" s="96" t="s">
        <v>1</v>
      </c>
      <c r="C1223" s="96" t="s">
        <v>1</v>
      </c>
      <c r="D1223" s="96" t="s">
        <v>113</v>
      </c>
      <c r="E1223" s="99" t="s">
        <v>115</v>
      </c>
      <c r="F1223" s="248">
        <v>0</v>
      </c>
      <c r="G1223" s="247"/>
      <c r="H1223" s="247">
        <f t="shared" ref="H1223:H1239" si="92">F1223+G1223</f>
        <v>0</v>
      </c>
      <c r="I1223" s="249"/>
    </row>
    <row r="1224" ht="17.1" customHeight="1" spans="1:9">
      <c r="A1224" s="246">
        <v>2220102</v>
      </c>
      <c r="B1224" s="96" t="s">
        <v>1</v>
      </c>
      <c r="C1224" s="96" t="s">
        <v>1</v>
      </c>
      <c r="D1224" s="96" t="s">
        <v>116</v>
      </c>
      <c r="E1224" s="99" t="s">
        <v>117</v>
      </c>
      <c r="F1224" s="248">
        <v>0</v>
      </c>
      <c r="G1224" s="247"/>
      <c r="H1224" s="247">
        <f t="shared" si="92"/>
        <v>0</v>
      </c>
      <c r="I1224" s="249"/>
    </row>
    <row r="1225" ht="17.1" customHeight="1" spans="1:9">
      <c r="A1225" s="246">
        <v>2220103</v>
      </c>
      <c r="B1225" s="96" t="s">
        <v>1</v>
      </c>
      <c r="C1225" s="96" t="s">
        <v>1</v>
      </c>
      <c r="D1225" s="96" t="s">
        <v>118</v>
      </c>
      <c r="E1225" s="99" t="s">
        <v>119</v>
      </c>
      <c r="F1225" s="248">
        <v>0</v>
      </c>
      <c r="G1225" s="247"/>
      <c r="H1225" s="247">
        <f t="shared" si="92"/>
        <v>0</v>
      </c>
      <c r="I1225" s="249"/>
    </row>
    <row r="1226" ht="17.1" customHeight="1" spans="1:9">
      <c r="A1226" s="246">
        <v>2220104</v>
      </c>
      <c r="B1226" s="96" t="s">
        <v>1</v>
      </c>
      <c r="C1226" s="96" t="s">
        <v>1</v>
      </c>
      <c r="D1226" s="96" t="s">
        <v>120</v>
      </c>
      <c r="E1226" s="99" t="s">
        <v>1062</v>
      </c>
      <c r="F1226" s="248">
        <v>0</v>
      </c>
      <c r="G1226" s="247"/>
      <c r="H1226" s="247">
        <f t="shared" si="92"/>
        <v>0</v>
      </c>
      <c r="I1226" s="249"/>
    </row>
    <row r="1227" ht="17.1" customHeight="1" spans="1:9">
      <c r="A1227" s="246">
        <v>2220105</v>
      </c>
      <c r="B1227" s="96" t="s">
        <v>1</v>
      </c>
      <c r="C1227" s="96" t="s">
        <v>1</v>
      </c>
      <c r="D1227" s="96" t="s">
        <v>122</v>
      </c>
      <c r="E1227" s="99" t="s">
        <v>1063</v>
      </c>
      <c r="F1227" s="248">
        <v>0</v>
      </c>
      <c r="G1227" s="247"/>
      <c r="H1227" s="247">
        <f t="shared" si="92"/>
        <v>0</v>
      </c>
      <c r="I1227" s="249"/>
    </row>
    <row r="1228" ht="17.1" customHeight="1" spans="1:9">
      <c r="A1228" s="246">
        <v>2220106</v>
      </c>
      <c r="B1228" s="96" t="s">
        <v>1</v>
      </c>
      <c r="C1228" s="96" t="s">
        <v>1</v>
      </c>
      <c r="D1228" s="96" t="s">
        <v>124</v>
      </c>
      <c r="E1228" s="99" t="s">
        <v>1064</v>
      </c>
      <c r="F1228" s="248">
        <v>0</v>
      </c>
      <c r="G1228" s="247"/>
      <c r="H1228" s="247">
        <f t="shared" si="92"/>
        <v>0</v>
      </c>
      <c r="I1228" s="249"/>
    </row>
    <row r="1229" ht="17.1" customHeight="1" spans="1:9">
      <c r="A1229" s="246">
        <v>2220107</v>
      </c>
      <c r="B1229" s="96" t="s">
        <v>1</v>
      </c>
      <c r="C1229" s="96" t="s">
        <v>1</v>
      </c>
      <c r="D1229" s="96" t="s">
        <v>126</v>
      </c>
      <c r="E1229" s="99" t="s">
        <v>1065</v>
      </c>
      <c r="F1229" s="248">
        <v>0</v>
      </c>
      <c r="G1229" s="247"/>
      <c r="H1229" s="247">
        <f t="shared" si="92"/>
        <v>0</v>
      </c>
      <c r="I1229" s="249"/>
    </row>
    <row r="1230" ht="17.1" customHeight="1" spans="1:9">
      <c r="A1230" s="246">
        <v>2220112</v>
      </c>
      <c r="B1230" s="96" t="s">
        <v>1</v>
      </c>
      <c r="C1230" s="96" t="s">
        <v>1</v>
      </c>
      <c r="D1230" s="96" t="s">
        <v>183</v>
      </c>
      <c r="E1230" s="99" t="s">
        <v>1066</v>
      </c>
      <c r="F1230" s="248">
        <v>0</v>
      </c>
      <c r="G1230" s="247"/>
      <c r="H1230" s="247">
        <f t="shared" si="92"/>
        <v>0</v>
      </c>
      <c r="I1230" s="249"/>
    </row>
    <row r="1231" ht="17.1" customHeight="1" spans="1:9">
      <c r="A1231" s="246">
        <v>2220113</v>
      </c>
      <c r="B1231" s="96" t="s">
        <v>1</v>
      </c>
      <c r="C1231" s="96" t="s">
        <v>1</v>
      </c>
      <c r="D1231" s="96" t="s">
        <v>191</v>
      </c>
      <c r="E1231" s="99" t="s">
        <v>1067</v>
      </c>
      <c r="F1231" s="248">
        <v>0</v>
      </c>
      <c r="G1231" s="247"/>
      <c r="H1231" s="247">
        <f t="shared" si="92"/>
        <v>0</v>
      </c>
      <c r="I1231" s="249"/>
    </row>
    <row r="1232" ht="17.1" customHeight="1" spans="1:9">
      <c r="A1232" s="246">
        <v>2220114</v>
      </c>
      <c r="B1232" s="96" t="s">
        <v>1</v>
      </c>
      <c r="C1232" s="96" t="s">
        <v>1</v>
      </c>
      <c r="D1232" s="96" t="s">
        <v>199</v>
      </c>
      <c r="E1232" s="99" t="s">
        <v>1068</v>
      </c>
      <c r="F1232" s="248">
        <v>0</v>
      </c>
      <c r="G1232" s="247"/>
      <c r="H1232" s="247">
        <f t="shared" si="92"/>
        <v>0</v>
      </c>
      <c r="I1232" s="249"/>
    </row>
    <row r="1233" ht="17.1" customHeight="1" spans="1:9">
      <c r="A1233" s="246">
        <v>2220115</v>
      </c>
      <c r="B1233" s="96" t="s">
        <v>1</v>
      </c>
      <c r="C1233" s="96" t="s">
        <v>1</v>
      </c>
      <c r="D1233" s="96" t="s">
        <v>262</v>
      </c>
      <c r="E1233" s="99" t="s">
        <v>1069</v>
      </c>
      <c r="F1233" s="248">
        <v>275</v>
      </c>
      <c r="G1233" s="247">
        <v>0</v>
      </c>
      <c r="H1233" s="247">
        <f t="shared" si="92"/>
        <v>275</v>
      </c>
      <c r="I1233" s="249"/>
    </row>
    <row r="1234" ht="17.1" customHeight="1" spans="1:9">
      <c r="A1234" s="246">
        <v>2220118</v>
      </c>
      <c r="B1234" s="96" t="s">
        <v>1</v>
      </c>
      <c r="C1234" s="96" t="s">
        <v>1</v>
      </c>
      <c r="D1234" s="96" t="s">
        <v>690</v>
      </c>
      <c r="E1234" s="99" t="s">
        <v>1070</v>
      </c>
      <c r="F1234" s="248">
        <v>0</v>
      </c>
      <c r="G1234" s="247"/>
      <c r="H1234" s="247">
        <f t="shared" si="92"/>
        <v>0</v>
      </c>
      <c r="I1234" s="249"/>
    </row>
    <row r="1235" ht="17.1" customHeight="1" spans="1:9">
      <c r="A1235" s="246">
        <v>2220119</v>
      </c>
      <c r="B1235" s="96" t="s">
        <v>1</v>
      </c>
      <c r="C1235" s="96" t="s">
        <v>1</v>
      </c>
      <c r="D1235" s="96" t="s">
        <v>327</v>
      </c>
      <c r="E1235" s="99" t="s">
        <v>1071</v>
      </c>
      <c r="F1235" s="248">
        <v>0</v>
      </c>
      <c r="G1235" s="247"/>
      <c r="H1235" s="247">
        <f t="shared" si="92"/>
        <v>0</v>
      </c>
      <c r="I1235" s="249"/>
    </row>
    <row r="1236" ht="17.1" customHeight="1" spans="1:9">
      <c r="A1236" s="246">
        <v>2220120</v>
      </c>
      <c r="B1236" s="96" t="s">
        <v>1</v>
      </c>
      <c r="C1236" s="96" t="s">
        <v>1</v>
      </c>
      <c r="D1236" s="96" t="s">
        <v>328</v>
      </c>
      <c r="E1236" s="99" t="s">
        <v>1072</v>
      </c>
      <c r="F1236" s="248">
        <v>0</v>
      </c>
      <c r="G1236" s="247"/>
      <c r="H1236" s="247">
        <f t="shared" si="92"/>
        <v>0</v>
      </c>
      <c r="I1236" s="249"/>
    </row>
    <row r="1237" ht="17.1" customHeight="1" spans="1:9">
      <c r="A1237" s="246">
        <v>2220121</v>
      </c>
      <c r="B1237" s="96" t="s">
        <v>1</v>
      </c>
      <c r="C1237" s="96" t="s">
        <v>1</v>
      </c>
      <c r="D1237" s="96" t="s">
        <v>330</v>
      </c>
      <c r="E1237" s="99" t="s">
        <v>1073</v>
      </c>
      <c r="F1237" s="248">
        <v>0</v>
      </c>
      <c r="G1237" s="247"/>
      <c r="H1237" s="247">
        <f t="shared" si="92"/>
        <v>0</v>
      </c>
      <c r="I1237" s="249"/>
    </row>
    <row r="1238" ht="17.1" customHeight="1" spans="1:9">
      <c r="A1238" s="246">
        <v>2220150</v>
      </c>
      <c r="B1238" s="96" t="s">
        <v>1</v>
      </c>
      <c r="C1238" s="96" t="s">
        <v>1</v>
      </c>
      <c r="D1238" s="96" t="s">
        <v>132</v>
      </c>
      <c r="E1238" s="99" t="s">
        <v>133</v>
      </c>
      <c r="F1238" s="248">
        <v>0</v>
      </c>
      <c r="G1238" s="247"/>
      <c r="H1238" s="247">
        <f t="shared" si="92"/>
        <v>0</v>
      </c>
      <c r="I1238" s="249"/>
    </row>
    <row r="1239" ht="17.1" customHeight="1" spans="1:9">
      <c r="A1239" s="246">
        <v>2220199</v>
      </c>
      <c r="B1239" s="96" t="s">
        <v>1</v>
      </c>
      <c r="C1239" s="96" t="s">
        <v>1</v>
      </c>
      <c r="D1239" s="96" t="s">
        <v>134</v>
      </c>
      <c r="E1239" s="99" t="s">
        <v>1074</v>
      </c>
      <c r="F1239" s="248">
        <v>1</v>
      </c>
      <c r="G1239" s="247">
        <v>0</v>
      </c>
      <c r="H1239" s="247">
        <f t="shared" si="92"/>
        <v>1</v>
      </c>
      <c r="I1239" s="249"/>
    </row>
    <row r="1240" ht="17.1" customHeight="1" spans="1:9">
      <c r="A1240" s="246">
        <v>22203</v>
      </c>
      <c r="B1240" s="96" t="s">
        <v>1059</v>
      </c>
      <c r="C1240" s="96" t="s">
        <v>118</v>
      </c>
      <c r="D1240" s="96" t="s">
        <v>1</v>
      </c>
      <c r="E1240" s="99" t="s">
        <v>1075</v>
      </c>
      <c r="F1240" s="248">
        <f>SUM(F1241:F1246)</f>
        <v>0</v>
      </c>
      <c r="G1240" s="248">
        <f>SUM(G1241:G1246)</f>
        <v>0</v>
      </c>
      <c r="H1240" s="248">
        <f>SUM(H1241:H1246)</f>
        <v>0</v>
      </c>
      <c r="I1240" s="251"/>
    </row>
    <row r="1241" ht="17.1" customHeight="1" spans="1:9">
      <c r="A1241" s="246">
        <v>2220301</v>
      </c>
      <c r="B1241" s="96" t="s">
        <v>1</v>
      </c>
      <c r="C1241" s="96" t="s">
        <v>1</v>
      </c>
      <c r="D1241" s="96" t="s">
        <v>113</v>
      </c>
      <c r="E1241" s="99" t="s">
        <v>1076</v>
      </c>
      <c r="F1241" s="248">
        <v>0</v>
      </c>
      <c r="G1241" s="247"/>
      <c r="H1241" s="247">
        <f t="shared" ref="H1241:H1246" si="93">F1241+G1241</f>
        <v>0</v>
      </c>
      <c r="I1241" s="249"/>
    </row>
    <row r="1242" ht="17.1" customHeight="1" spans="1:9">
      <c r="A1242" s="246">
        <v>2220303</v>
      </c>
      <c r="B1242" s="96" t="s">
        <v>1</v>
      </c>
      <c r="C1242" s="96" t="s">
        <v>1</v>
      </c>
      <c r="D1242" s="96" t="s">
        <v>118</v>
      </c>
      <c r="E1242" s="99" t="s">
        <v>1077</v>
      </c>
      <c r="F1242" s="248">
        <v>0</v>
      </c>
      <c r="G1242" s="247"/>
      <c r="H1242" s="247">
        <f t="shared" si="93"/>
        <v>0</v>
      </c>
      <c r="I1242" s="249"/>
    </row>
    <row r="1243" ht="17.1" customHeight="1" spans="1:9">
      <c r="A1243" s="246">
        <v>2220304</v>
      </c>
      <c r="B1243" s="96" t="s">
        <v>1</v>
      </c>
      <c r="C1243" s="96" t="s">
        <v>1</v>
      </c>
      <c r="D1243" s="96" t="s">
        <v>120</v>
      </c>
      <c r="E1243" s="99" t="s">
        <v>1078</v>
      </c>
      <c r="F1243" s="248">
        <v>0</v>
      </c>
      <c r="G1243" s="247"/>
      <c r="H1243" s="247">
        <f t="shared" si="93"/>
        <v>0</v>
      </c>
      <c r="I1243" s="249"/>
    </row>
    <row r="1244" ht="17.1" customHeight="1" spans="1:9">
      <c r="A1244" s="246">
        <v>2220305</v>
      </c>
      <c r="B1244" s="96" t="s">
        <v>1</v>
      </c>
      <c r="C1244" s="96" t="s">
        <v>1</v>
      </c>
      <c r="D1244" s="96" t="s">
        <v>122</v>
      </c>
      <c r="E1244" s="99" t="s">
        <v>1079</v>
      </c>
      <c r="F1244" s="248">
        <v>0</v>
      </c>
      <c r="G1244" s="247"/>
      <c r="H1244" s="247">
        <f t="shared" si="93"/>
        <v>0</v>
      </c>
      <c r="I1244" s="249"/>
    </row>
    <row r="1245" ht="17.1" customHeight="1" spans="1:9">
      <c r="A1245" s="246">
        <v>2220306</v>
      </c>
      <c r="B1245" s="96" t="s">
        <v>1</v>
      </c>
      <c r="C1245" s="96" t="s">
        <v>1</v>
      </c>
      <c r="D1245" s="96" t="s">
        <v>124</v>
      </c>
      <c r="E1245" s="99" t="s">
        <v>1080</v>
      </c>
      <c r="F1245" s="248">
        <v>0</v>
      </c>
      <c r="G1245" s="247"/>
      <c r="H1245" s="247">
        <f t="shared" si="93"/>
        <v>0</v>
      </c>
      <c r="I1245" s="249"/>
    </row>
    <row r="1246" ht="17.1" customHeight="1" spans="1:9">
      <c r="A1246" s="246">
        <v>2220399</v>
      </c>
      <c r="B1246" s="96" t="s">
        <v>1</v>
      </c>
      <c r="C1246" s="96" t="s">
        <v>1</v>
      </c>
      <c r="D1246" s="96" t="s">
        <v>134</v>
      </c>
      <c r="E1246" s="99" t="s">
        <v>1081</v>
      </c>
      <c r="F1246" s="248">
        <v>0</v>
      </c>
      <c r="G1246" s="247"/>
      <c r="H1246" s="247">
        <f t="shared" si="93"/>
        <v>0</v>
      </c>
      <c r="I1246" s="249"/>
    </row>
    <row r="1247" ht="17.1" customHeight="1" spans="1:9">
      <c r="A1247" s="246">
        <v>22204</v>
      </c>
      <c r="B1247" s="96" t="s">
        <v>1059</v>
      </c>
      <c r="C1247" s="96" t="s">
        <v>120</v>
      </c>
      <c r="D1247" s="96" t="s">
        <v>1</v>
      </c>
      <c r="E1247" s="99" t="s">
        <v>1082</v>
      </c>
      <c r="F1247" s="248">
        <f>SUM(F1248:F1252)</f>
        <v>0</v>
      </c>
      <c r="G1247" s="248">
        <f>SUM(G1248:G1252)</f>
        <v>0</v>
      </c>
      <c r="H1247" s="248">
        <f>SUM(H1248:H1252)</f>
        <v>0</v>
      </c>
      <c r="I1247" s="251"/>
    </row>
    <row r="1248" ht="17.1" customHeight="1" spans="1:9">
      <c r="A1248" s="246">
        <v>2220401</v>
      </c>
      <c r="B1248" s="96" t="s">
        <v>1</v>
      </c>
      <c r="C1248" s="96" t="s">
        <v>1</v>
      </c>
      <c r="D1248" s="96" t="s">
        <v>113</v>
      </c>
      <c r="E1248" s="99" t="s">
        <v>1083</v>
      </c>
      <c r="F1248" s="248">
        <v>0</v>
      </c>
      <c r="G1248" s="247"/>
      <c r="H1248" s="247">
        <f>F1248+G1248</f>
        <v>0</v>
      </c>
      <c r="I1248" s="249"/>
    </row>
    <row r="1249" ht="17.1" customHeight="1" spans="1:9">
      <c r="A1249" s="246">
        <v>2220402</v>
      </c>
      <c r="B1249" s="96" t="s">
        <v>1</v>
      </c>
      <c r="C1249" s="96" t="s">
        <v>1</v>
      </c>
      <c r="D1249" s="96" t="s">
        <v>116</v>
      </c>
      <c r="E1249" s="99" t="s">
        <v>1084</v>
      </c>
      <c r="F1249" s="248">
        <v>0</v>
      </c>
      <c r="G1249" s="247"/>
      <c r="H1249" s="247">
        <f>F1249+G1249</f>
        <v>0</v>
      </c>
      <c r="I1249" s="249"/>
    </row>
    <row r="1250" ht="17.1" customHeight="1" spans="1:9">
      <c r="A1250" s="246">
        <v>2220403</v>
      </c>
      <c r="B1250" s="96" t="s">
        <v>1</v>
      </c>
      <c r="C1250" s="96" t="s">
        <v>1</v>
      </c>
      <c r="D1250" s="96" t="s">
        <v>118</v>
      </c>
      <c r="E1250" s="99" t="s">
        <v>1085</v>
      </c>
      <c r="F1250" s="248">
        <v>0</v>
      </c>
      <c r="G1250" s="247"/>
      <c r="H1250" s="247">
        <f>F1250+G1250</f>
        <v>0</v>
      </c>
      <c r="I1250" s="249"/>
    </row>
    <row r="1251" ht="17.1" customHeight="1" spans="1:9">
      <c r="A1251" s="246">
        <v>2220404</v>
      </c>
      <c r="B1251" s="96" t="s">
        <v>1</v>
      </c>
      <c r="C1251" s="96" t="s">
        <v>1</v>
      </c>
      <c r="D1251" s="96" t="s">
        <v>120</v>
      </c>
      <c r="E1251" s="99" t="s">
        <v>1086</v>
      </c>
      <c r="F1251" s="248">
        <v>0</v>
      </c>
      <c r="G1251" s="247"/>
      <c r="H1251" s="247">
        <f>F1251+G1251</f>
        <v>0</v>
      </c>
      <c r="I1251" s="249"/>
    </row>
    <row r="1252" ht="17.1" customHeight="1" spans="1:9">
      <c r="A1252" s="246">
        <v>2220499</v>
      </c>
      <c r="B1252" s="96" t="s">
        <v>1</v>
      </c>
      <c r="C1252" s="96" t="s">
        <v>1</v>
      </c>
      <c r="D1252" s="96" t="s">
        <v>134</v>
      </c>
      <c r="E1252" s="99" t="s">
        <v>1087</v>
      </c>
      <c r="F1252" s="248">
        <v>0</v>
      </c>
      <c r="G1252" s="247"/>
      <c r="H1252" s="247">
        <f>F1252+G1252</f>
        <v>0</v>
      </c>
      <c r="I1252" s="249"/>
    </row>
    <row r="1253" ht="17.1" customHeight="1" spans="1:9">
      <c r="A1253" s="246">
        <v>22205</v>
      </c>
      <c r="B1253" s="96" t="s">
        <v>1059</v>
      </c>
      <c r="C1253" s="96" t="s">
        <v>122</v>
      </c>
      <c r="D1253" s="96" t="s">
        <v>1</v>
      </c>
      <c r="E1253" s="99" t="s">
        <v>1088</v>
      </c>
      <c r="F1253" s="248">
        <f>SUM(F1254:F1265)</f>
        <v>15.09</v>
      </c>
      <c r="G1253" s="248">
        <f>SUM(G1254:G1265)</f>
        <v>0</v>
      </c>
      <c r="H1253" s="248">
        <f>SUM(H1254:H1265)</f>
        <v>15.09</v>
      </c>
      <c r="I1253" s="251"/>
    </row>
    <row r="1254" ht="17.1" customHeight="1" spans="1:9">
      <c r="A1254" s="246">
        <v>2220501</v>
      </c>
      <c r="B1254" s="96" t="s">
        <v>1</v>
      </c>
      <c r="C1254" s="96" t="s">
        <v>1</v>
      </c>
      <c r="D1254" s="96" t="s">
        <v>113</v>
      </c>
      <c r="E1254" s="99" t="s">
        <v>1089</v>
      </c>
      <c r="F1254" s="248">
        <v>0</v>
      </c>
      <c r="G1254" s="247"/>
      <c r="H1254" s="247">
        <f t="shared" ref="H1254:H1265" si="94">F1254+G1254</f>
        <v>0</v>
      </c>
      <c r="I1254" s="249"/>
    </row>
    <row r="1255" ht="17.1" customHeight="1" spans="1:9">
      <c r="A1255" s="246">
        <v>2220502</v>
      </c>
      <c r="B1255" s="96" t="s">
        <v>1</v>
      </c>
      <c r="C1255" s="96" t="s">
        <v>1</v>
      </c>
      <c r="D1255" s="96" t="s">
        <v>116</v>
      </c>
      <c r="E1255" s="99" t="s">
        <v>1090</v>
      </c>
      <c r="F1255" s="248">
        <v>0</v>
      </c>
      <c r="G1255" s="247"/>
      <c r="H1255" s="247">
        <f t="shared" si="94"/>
        <v>0</v>
      </c>
      <c r="I1255" s="249"/>
    </row>
    <row r="1256" ht="17.1" customHeight="1" spans="1:9">
      <c r="A1256" s="246">
        <v>2220503</v>
      </c>
      <c r="B1256" s="96" t="s">
        <v>1</v>
      </c>
      <c r="C1256" s="96" t="s">
        <v>1</v>
      </c>
      <c r="D1256" s="96" t="s">
        <v>118</v>
      </c>
      <c r="E1256" s="99" t="s">
        <v>1091</v>
      </c>
      <c r="F1256" s="248">
        <v>0</v>
      </c>
      <c r="G1256" s="247"/>
      <c r="H1256" s="247">
        <f t="shared" si="94"/>
        <v>0</v>
      </c>
      <c r="I1256" s="249"/>
    </row>
    <row r="1257" ht="17.1" customHeight="1" spans="1:9">
      <c r="A1257" s="246">
        <v>2220504</v>
      </c>
      <c r="B1257" s="96" t="s">
        <v>1</v>
      </c>
      <c r="C1257" s="96" t="s">
        <v>1</v>
      </c>
      <c r="D1257" s="96" t="s">
        <v>120</v>
      </c>
      <c r="E1257" s="99" t="s">
        <v>1092</v>
      </c>
      <c r="F1257" s="248">
        <v>15.09</v>
      </c>
      <c r="G1257" s="247">
        <v>0</v>
      </c>
      <c r="H1257" s="247">
        <f t="shared" si="94"/>
        <v>15.09</v>
      </c>
      <c r="I1257" s="249"/>
    </row>
    <row r="1258" ht="17.1" customHeight="1" spans="1:9">
      <c r="A1258" s="246">
        <v>2220505</v>
      </c>
      <c r="B1258" s="96" t="s">
        <v>1</v>
      </c>
      <c r="C1258" s="96" t="s">
        <v>1</v>
      </c>
      <c r="D1258" s="96" t="s">
        <v>122</v>
      </c>
      <c r="E1258" s="99" t="s">
        <v>1093</v>
      </c>
      <c r="F1258" s="248">
        <v>0</v>
      </c>
      <c r="G1258" s="247"/>
      <c r="H1258" s="247">
        <f t="shared" si="94"/>
        <v>0</v>
      </c>
      <c r="I1258" s="249"/>
    </row>
    <row r="1259" ht="17.1" customHeight="1" spans="1:9">
      <c r="A1259" s="246">
        <v>2220506</v>
      </c>
      <c r="B1259" s="96" t="s">
        <v>1</v>
      </c>
      <c r="C1259" s="96" t="s">
        <v>1</v>
      </c>
      <c r="D1259" s="96" t="s">
        <v>124</v>
      </c>
      <c r="E1259" s="99" t="s">
        <v>1094</v>
      </c>
      <c r="F1259" s="248">
        <v>0</v>
      </c>
      <c r="G1259" s="247"/>
      <c r="H1259" s="247">
        <f t="shared" si="94"/>
        <v>0</v>
      </c>
      <c r="I1259" s="249"/>
    </row>
    <row r="1260" ht="17.1" customHeight="1" spans="1:9">
      <c r="A1260" s="246">
        <v>2220507</v>
      </c>
      <c r="B1260" s="96" t="s">
        <v>1</v>
      </c>
      <c r="C1260" s="96" t="s">
        <v>1</v>
      </c>
      <c r="D1260" s="96" t="s">
        <v>126</v>
      </c>
      <c r="E1260" s="99" t="s">
        <v>1095</v>
      </c>
      <c r="F1260" s="248">
        <v>0</v>
      </c>
      <c r="G1260" s="247"/>
      <c r="H1260" s="247">
        <f t="shared" si="94"/>
        <v>0</v>
      </c>
      <c r="I1260" s="249"/>
    </row>
    <row r="1261" ht="17.1" customHeight="1" spans="1:9">
      <c r="A1261" s="246">
        <v>2220508</v>
      </c>
      <c r="B1261" s="96" t="s">
        <v>1</v>
      </c>
      <c r="C1261" s="96" t="s">
        <v>1</v>
      </c>
      <c r="D1261" s="96" t="s">
        <v>128</v>
      </c>
      <c r="E1261" s="99" t="s">
        <v>1096</v>
      </c>
      <c r="F1261" s="248">
        <v>0</v>
      </c>
      <c r="G1261" s="247"/>
      <c r="H1261" s="247">
        <f t="shared" si="94"/>
        <v>0</v>
      </c>
      <c r="I1261" s="249"/>
    </row>
    <row r="1262" ht="17.1" customHeight="1" spans="1:9">
      <c r="A1262" s="246">
        <v>2220509</v>
      </c>
      <c r="B1262" s="96" t="s">
        <v>1</v>
      </c>
      <c r="C1262" s="96" t="s">
        <v>1</v>
      </c>
      <c r="D1262" s="96" t="s">
        <v>130</v>
      </c>
      <c r="E1262" s="99" t="s">
        <v>1097</v>
      </c>
      <c r="F1262" s="248">
        <v>0</v>
      </c>
      <c r="G1262" s="247"/>
      <c r="H1262" s="247">
        <f t="shared" si="94"/>
        <v>0</v>
      </c>
      <c r="I1262" s="249"/>
    </row>
    <row r="1263" ht="17.1" customHeight="1" spans="1:9">
      <c r="A1263" s="246">
        <v>2220510</v>
      </c>
      <c r="B1263" s="96" t="s">
        <v>1</v>
      </c>
      <c r="C1263" s="96" t="s">
        <v>1</v>
      </c>
      <c r="D1263" s="96" t="s">
        <v>169</v>
      </c>
      <c r="E1263" s="99" t="s">
        <v>1098</v>
      </c>
      <c r="F1263" s="248">
        <v>0</v>
      </c>
      <c r="G1263" s="247"/>
      <c r="H1263" s="247">
        <f t="shared" si="94"/>
        <v>0</v>
      </c>
      <c r="I1263" s="249"/>
    </row>
    <row r="1264" ht="17.1" customHeight="1" spans="1:9">
      <c r="A1264" s="246">
        <v>2220511</v>
      </c>
      <c r="B1264" s="96" t="s">
        <v>1</v>
      </c>
      <c r="C1264" s="96" t="s">
        <v>1</v>
      </c>
      <c r="D1264" s="96" t="s">
        <v>181</v>
      </c>
      <c r="E1264" s="99" t="s">
        <v>1099</v>
      </c>
      <c r="F1264" s="248">
        <v>0</v>
      </c>
      <c r="G1264" s="247"/>
      <c r="H1264" s="247">
        <f t="shared" si="94"/>
        <v>0</v>
      </c>
      <c r="I1264" s="249"/>
    </row>
    <row r="1265" ht="17.1" customHeight="1" spans="1:9">
      <c r="A1265" s="246">
        <v>2220599</v>
      </c>
      <c r="B1265" s="96" t="s">
        <v>1</v>
      </c>
      <c r="C1265" s="96" t="s">
        <v>1</v>
      </c>
      <c r="D1265" s="96" t="s">
        <v>134</v>
      </c>
      <c r="E1265" s="99" t="s">
        <v>1100</v>
      </c>
      <c r="F1265" s="248">
        <v>0</v>
      </c>
      <c r="G1265" s="247"/>
      <c r="H1265" s="247">
        <f t="shared" si="94"/>
        <v>0</v>
      </c>
      <c r="I1265" s="249"/>
    </row>
    <row r="1266" ht="17.1" customHeight="1" spans="1:9">
      <c r="A1266" s="246">
        <v>224</v>
      </c>
      <c r="B1266" s="96" t="s">
        <v>1101</v>
      </c>
      <c r="C1266" s="96" t="s">
        <v>1</v>
      </c>
      <c r="D1266" s="96" t="s">
        <v>1</v>
      </c>
      <c r="E1266" s="99" t="s">
        <v>1102</v>
      </c>
      <c r="F1266" s="248">
        <f>F1267+F1278+F1285+F1293+F1306+F1310+F1314</f>
        <v>4517.12</v>
      </c>
      <c r="G1266" s="248">
        <f>G1267+G1278+G1285+G1293+G1306+G1310+G1314</f>
        <v>776.03</v>
      </c>
      <c r="H1266" s="248">
        <f>H1267+H1278+H1285+H1293+H1306+H1310+H1314</f>
        <v>5293.15</v>
      </c>
      <c r="I1266" s="251"/>
    </row>
    <row r="1267" ht="17.1" customHeight="1" spans="1:9">
      <c r="A1267" s="246">
        <v>22401</v>
      </c>
      <c r="B1267" s="96" t="s">
        <v>1101</v>
      </c>
      <c r="C1267" s="96" t="s">
        <v>113</v>
      </c>
      <c r="D1267" s="96" t="s">
        <v>1</v>
      </c>
      <c r="E1267" s="99" t="s">
        <v>1103</v>
      </c>
      <c r="F1267" s="248">
        <f>SUM(F1268:F1277)</f>
        <v>3488.68</v>
      </c>
      <c r="G1267" s="248">
        <f>SUM(G1268:G1277)</f>
        <v>89.95</v>
      </c>
      <c r="H1267" s="248">
        <f>SUM(H1268:H1277)</f>
        <v>3578.63</v>
      </c>
      <c r="I1267" s="251"/>
    </row>
    <row r="1268" ht="17.1" customHeight="1" spans="1:9">
      <c r="A1268" s="246">
        <v>2240101</v>
      </c>
      <c r="B1268" s="96" t="s">
        <v>1</v>
      </c>
      <c r="C1268" s="96" t="s">
        <v>1</v>
      </c>
      <c r="D1268" s="96" t="s">
        <v>113</v>
      </c>
      <c r="E1268" s="99" t="s">
        <v>115</v>
      </c>
      <c r="F1268" s="248">
        <v>181.39</v>
      </c>
      <c r="G1268" s="247">
        <v>0</v>
      </c>
      <c r="H1268" s="247">
        <f t="shared" ref="H1268:H1277" si="95">F1268+G1268</f>
        <v>181.39</v>
      </c>
      <c r="I1268" s="249"/>
    </row>
    <row r="1269" ht="17.1" customHeight="1" spans="1:9">
      <c r="A1269" s="246">
        <v>2240102</v>
      </c>
      <c r="B1269" s="96" t="s">
        <v>1</v>
      </c>
      <c r="C1269" s="96" t="s">
        <v>1</v>
      </c>
      <c r="D1269" s="96" t="s">
        <v>116</v>
      </c>
      <c r="E1269" s="99" t="s">
        <v>117</v>
      </c>
      <c r="F1269" s="248">
        <v>80.31</v>
      </c>
      <c r="G1269" s="247">
        <v>0</v>
      </c>
      <c r="H1269" s="247">
        <f t="shared" si="95"/>
        <v>80.31</v>
      </c>
      <c r="I1269" s="249"/>
    </row>
    <row r="1270" ht="17.1" customHeight="1" spans="1:9">
      <c r="A1270" s="246">
        <v>2240103</v>
      </c>
      <c r="B1270" s="96" t="s">
        <v>1</v>
      </c>
      <c r="C1270" s="96" t="s">
        <v>1</v>
      </c>
      <c r="D1270" s="96" t="s">
        <v>118</v>
      </c>
      <c r="E1270" s="99" t="s">
        <v>119</v>
      </c>
      <c r="F1270" s="248">
        <v>0</v>
      </c>
      <c r="G1270" s="247"/>
      <c r="H1270" s="247">
        <f t="shared" si="95"/>
        <v>0</v>
      </c>
      <c r="I1270" s="249"/>
    </row>
    <row r="1271" ht="17.1" customHeight="1" spans="1:9">
      <c r="A1271" s="246">
        <v>2240104</v>
      </c>
      <c r="B1271" s="96" t="s">
        <v>1</v>
      </c>
      <c r="C1271" s="96" t="s">
        <v>1</v>
      </c>
      <c r="D1271" s="96" t="s">
        <v>120</v>
      </c>
      <c r="E1271" s="99" t="s">
        <v>1104</v>
      </c>
      <c r="F1271" s="248">
        <v>23.39</v>
      </c>
      <c r="G1271" s="247">
        <v>0</v>
      </c>
      <c r="H1271" s="247">
        <f t="shared" si="95"/>
        <v>23.39</v>
      </c>
      <c r="I1271" s="249"/>
    </row>
    <row r="1272" ht="17.1" customHeight="1" spans="1:9">
      <c r="A1272" s="246">
        <v>2240105</v>
      </c>
      <c r="B1272" s="96" t="s">
        <v>1</v>
      </c>
      <c r="C1272" s="96" t="s">
        <v>1</v>
      </c>
      <c r="D1272" s="96" t="s">
        <v>122</v>
      </c>
      <c r="E1272" s="99" t="s">
        <v>1105</v>
      </c>
      <c r="F1272" s="248">
        <v>0</v>
      </c>
      <c r="G1272" s="247"/>
      <c r="H1272" s="247">
        <f t="shared" si="95"/>
        <v>0</v>
      </c>
      <c r="I1272" s="249"/>
    </row>
    <row r="1273" ht="17.1" customHeight="1" spans="1:9">
      <c r="A1273" s="246">
        <v>2240106</v>
      </c>
      <c r="B1273" s="96" t="s">
        <v>1</v>
      </c>
      <c r="C1273" s="96" t="s">
        <v>1</v>
      </c>
      <c r="D1273" s="96" t="s">
        <v>124</v>
      </c>
      <c r="E1273" s="99" t="s">
        <v>1106</v>
      </c>
      <c r="F1273" s="248">
        <v>177</v>
      </c>
      <c r="G1273" s="247">
        <v>89.95</v>
      </c>
      <c r="H1273" s="247">
        <f t="shared" si="95"/>
        <v>266.95</v>
      </c>
      <c r="I1273" s="249"/>
    </row>
    <row r="1274" ht="17.1" customHeight="1" spans="1:9">
      <c r="A1274" s="246">
        <v>2240108</v>
      </c>
      <c r="B1274" s="96" t="s">
        <v>1</v>
      </c>
      <c r="C1274" s="96" t="s">
        <v>1</v>
      </c>
      <c r="D1274" s="96" t="s">
        <v>128</v>
      </c>
      <c r="E1274" s="99" t="s">
        <v>1107</v>
      </c>
      <c r="F1274" s="248">
        <v>23</v>
      </c>
      <c r="G1274" s="247">
        <v>0</v>
      </c>
      <c r="H1274" s="247">
        <f t="shared" si="95"/>
        <v>23</v>
      </c>
      <c r="I1274" s="249"/>
    </row>
    <row r="1275" ht="17.1" customHeight="1" spans="1:9">
      <c r="A1275" s="246">
        <v>2240109</v>
      </c>
      <c r="B1275" s="96" t="s">
        <v>1</v>
      </c>
      <c r="C1275" s="96" t="s">
        <v>1</v>
      </c>
      <c r="D1275" s="96" t="s">
        <v>130</v>
      </c>
      <c r="E1275" s="99" t="s">
        <v>1108</v>
      </c>
      <c r="F1275" s="248">
        <v>0</v>
      </c>
      <c r="G1275" s="247"/>
      <c r="H1275" s="247">
        <f t="shared" si="95"/>
        <v>0</v>
      </c>
      <c r="I1275" s="249"/>
    </row>
    <row r="1276" ht="17.1" customHeight="1" spans="1:9">
      <c r="A1276" s="246">
        <v>2240150</v>
      </c>
      <c r="B1276" s="96" t="s">
        <v>1</v>
      </c>
      <c r="C1276" s="96" t="s">
        <v>1</v>
      </c>
      <c r="D1276" s="96" t="s">
        <v>132</v>
      </c>
      <c r="E1276" s="99" t="s">
        <v>133</v>
      </c>
      <c r="F1276" s="248">
        <v>314.09</v>
      </c>
      <c r="G1276" s="247">
        <v>0</v>
      </c>
      <c r="H1276" s="247">
        <f t="shared" si="95"/>
        <v>314.09</v>
      </c>
      <c r="I1276" s="249"/>
    </row>
    <row r="1277" ht="17.1" customHeight="1" spans="1:9">
      <c r="A1277" s="246">
        <v>2240199</v>
      </c>
      <c r="B1277" s="96" t="s">
        <v>1</v>
      </c>
      <c r="C1277" s="96" t="s">
        <v>1</v>
      </c>
      <c r="D1277" s="96" t="s">
        <v>134</v>
      </c>
      <c r="E1277" s="99" t="s">
        <v>1109</v>
      </c>
      <c r="F1277" s="248">
        <v>2689.5</v>
      </c>
      <c r="G1277" s="247">
        <v>0</v>
      </c>
      <c r="H1277" s="247">
        <f t="shared" si="95"/>
        <v>2689.5</v>
      </c>
      <c r="I1277" s="249"/>
    </row>
    <row r="1278" ht="17.1" customHeight="1" spans="1:9">
      <c r="A1278" s="246">
        <v>22402</v>
      </c>
      <c r="B1278" s="96" t="s">
        <v>1101</v>
      </c>
      <c r="C1278" s="96" t="s">
        <v>116</v>
      </c>
      <c r="D1278" s="96" t="s">
        <v>1</v>
      </c>
      <c r="E1278" s="99" t="s">
        <v>1110</v>
      </c>
      <c r="F1278" s="248">
        <f>SUM(F1279:F1284)</f>
        <v>494.53</v>
      </c>
      <c r="G1278" s="248">
        <f>SUM(G1279:G1284)</f>
        <v>348</v>
      </c>
      <c r="H1278" s="248">
        <f>SUM(H1279:H1284)</f>
        <v>842.53</v>
      </c>
      <c r="I1278" s="251"/>
    </row>
    <row r="1279" ht="17.1" customHeight="1" spans="1:9">
      <c r="A1279" s="246">
        <v>2240201</v>
      </c>
      <c r="B1279" s="96" t="s">
        <v>1</v>
      </c>
      <c r="C1279" s="96" t="s">
        <v>1</v>
      </c>
      <c r="D1279" s="96" t="s">
        <v>113</v>
      </c>
      <c r="E1279" s="99" t="s">
        <v>115</v>
      </c>
      <c r="F1279" s="248">
        <v>0</v>
      </c>
      <c r="G1279" s="247"/>
      <c r="H1279" s="247">
        <f t="shared" ref="H1279:H1284" si="96">F1279+G1279</f>
        <v>0</v>
      </c>
      <c r="I1279" s="249"/>
    </row>
    <row r="1280" ht="17.1" customHeight="1" spans="1:9">
      <c r="A1280" s="246">
        <v>2240202</v>
      </c>
      <c r="B1280" s="96" t="s">
        <v>1</v>
      </c>
      <c r="C1280" s="96" t="s">
        <v>1</v>
      </c>
      <c r="D1280" s="96" t="s">
        <v>116</v>
      </c>
      <c r="E1280" s="99" t="s">
        <v>117</v>
      </c>
      <c r="F1280" s="248">
        <v>4</v>
      </c>
      <c r="G1280" s="247">
        <v>0</v>
      </c>
      <c r="H1280" s="247">
        <f t="shared" si="96"/>
        <v>4</v>
      </c>
      <c r="I1280" s="249"/>
    </row>
    <row r="1281" ht="17.1" customHeight="1" spans="1:9">
      <c r="A1281" s="246">
        <v>2240203</v>
      </c>
      <c r="B1281" s="96" t="s">
        <v>1</v>
      </c>
      <c r="C1281" s="96" t="s">
        <v>1</v>
      </c>
      <c r="D1281" s="96" t="s">
        <v>118</v>
      </c>
      <c r="E1281" s="99" t="s">
        <v>119</v>
      </c>
      <c r="F1281" s="248">
        <v>0</v>
      </c>
      <c r="G1281" s="247"/>
      <c r="H1281" s="247">
        <f t="shared" si="96"/>
        <v>0</v>
      </c>
      <c r="I1281" s="249"/>
    </row>
    <row r="1282" ht="17.1" customHeight="1" spans="1:9">
      <c r="A1282" s="246">
        <v>2240204</v>
      </c>
      <c r="B1282" s="96" t="s">
        <v>1</v>
      </c>
      <c r="C1282" s="96" t="s">
        <v>1</v>
      </c>
      <c r="D1282" s="96" t="s">
        <v>120</v>
      </c>
      <c r="E1282" s="99" t="s">
        <v>1111</v>
      </c>
      <c r="F1282" s="248">
        <v>0</v>
      </c>
      <c r="G1282" s="247">
        <v>250</v>
      </c>
      <c r="H1282" s="247">
        <f t="shared" si="96"/>
        <v>250</v>
      </c>
      <c r="I1282" s="249"/>
    </row>
    <row r="1283" ht="17.1" customHeight="1" spans="1:9">
      <c r="A1283" s="246">
        <v>2240250</v>
      </c>
      <c r="B1283" s="96" t="s">
        <v>1</v>
      </c>
      <c r="C1283" s="96" t="s">
        <v>1</v>
      </c>
      <c r="D1283" s="96" t="s">
        <v>132</v>
      </c>
      <c r="E1283" s="99" t="s">
        <v>133</v>
      </c>
      <c r="F1283" s="248">
        <v>0</v>
      </c>
      <c r="G1283" s="247"/>
      <c r="H1283" s="247">
        <f t="shared" si="96"/>
        <v>0</v>
      </c>
      <c r="I1283" s="249"/>
    </row>
    <row r="1284" ht="17.1" customHeight="1" spans="1:9">
      <c r="A1284" s="246">
        <v>2240299</v>
      </c>
      <c r="B1284" s="96" t="s">
        <v>1</v>
      </c>
      <c r="C1284" s="96" t="s">
        <v>1</v>
      </c>
      <c r="D1284" s="96" t="s">
        <v>134</v>
      </c>
      <c r="E1284" s="99" t="s">
        <v>1112</v>
      </c>
      <c r="F1284" s="248">
        <v>490.53</v>
      </c>
      <c r="G1284" s="247">
        <v>98</v>
      </c>
      <c r="H1284" s="247">
        <f t="shared" si="96"/>
        <v>588.53</v>
      </c>
      <c r="I1284" s="249"/>
    </row>
    <row r="1285" ht="17.1" customHeight="1" spans="1:9">
      <c r="A1285" s="246">
        <v>22404</v>
      </c>
      <c r="B1285" s="96" t="s">
        <v>1101</v>
      </c>
      <c r="C1285" s="96" t="s">
        <v>120</v>
      </c>
      <c r="D1285" s="96" t="s">
        <v>1</v>
      </c>
      <c r="E1285" s="99" t="s">
        <v>1113</v>
      </c>
      <c r="F1285" s="248">
        <f>SUM(F1286:F1292)</f>
        <v>0</v>
      </c>
      <c r="G1285" s="248">
        <f>SUM(G1286:G1292)</f>
        <v>0</v>
      </c>
      <c r="H1285" s="248">
        <f>SUM(H1286:H1292)</f>
        <v>0</v>
      </c>
      <c r="I1285" s="251"/>
    </row>
    <row r="1286" ht="17.1" customHeight="1" spans="1:9">
      <c r="A1286" s="246">
        <v>2240401</v>
      </c>
      <c r="B1286" s="96" t="s">
        <v>1</v>
      </c>
      <c r="C1286" s="96" t="s">
        <v>1</v>
      </c>
      <c r="D1286" s="96" t="s">
        <v>113</v>
      </c>
      <c r="E1286" s="99" t="s">
        <v>115</v>
      </c>
      <c r="F1286" s="248">
        <v>0</v>
      </c>
      <c r="G1286" s="247"/>
      <c r="H1286" s="247">
        <f t="shared" ref="H1286:H1292" si="97">F1286+G1286</f>
        <v>0</v>
      </c>
      <c r="I1286" s="249"/>
    </row>
    <row r="1287" ht="17.1" customHeight="1" spans="1:9">
      <c r="A1287" s="246">
        <v>2240402</v>
      </c>
      <c r="B1287" s="96" t="s">
        <v>1</v>
      </c>
      <c r="C1287" s="96" t="s">
        <v>1</v>
      </c>
      <c r="D1287" s="96" t="s">
        <v>116</v>
      </c>
      <c r="E1287" s="99" t="s">
        <v>117</v>
      </c>
      <c r="F1287" s="248">
        <v>0</v>
      </c>
      <c r="G1287" s="247"/>
      <c r="H1287" s="247">
        <f t="shared" si="97"/>
        <v>0</v>
      </c>
      <c r="I1287" s="249"/>
    </row>
    <row r="1288" ht="17.1" customHeight="1" spans="1:9">
      <c r="A1288" s="246">
        <v>2240403</v>
      </c>
      <c r="B1288" s="96" t="s">
        <v>1</v>
      </c>
      <c r="C1288" s="96" t="s">
        <v>1</v>
      </c>
      <c r="D1288" s="96" t="s">
        <v>118</v>
      </c>
      <c r="E1288" s="99" t="s">
        <v>119</v>
      </c>
      <c r="F1288" s="248">
        <v>0</v>
      </c>
      <c r="G1288" s="247"/>
      <c r="H1288" s="247">
        <f t="shared" si="97"/>
        <v>0</v>
      </c>
      <c r="I1288" s="249"/>
    </row>
    <row r="1289" ht="17.1" customHeight="1" spans="1:9">
      <c r="A1289" s="246">
        <v>2240404</v>
      </c>
      <c r="B1289" s="96" t="s">
        <v>1</v>
      </c>
      <c r="C1289" s="96" t="s">
        <v>1</v>
      </c>
      <c r="D1289" s="96" t="s">
        <v>120</v>
      </c>
      <c r="E1289" s="99" t="s">
        <v>1114</v>
      </c>
      <c r="F1289" s="248">
        <v>0</v>
      </c>
      <c r="G1289" s="247"/>
      <c r="H1289" s="247">
        <f t="shared" si="97"/>
        <v>0</v>
      </c>
      <c r="I1289" s="249"/>
    </row>
    <row r="1290" ht="17.1" customHeight="1" spans="1:9">
      <c r="A1290" s="246">
        <v>2240405</v>
      </c>
      <c r="B1290" s="96" t="s">
        <v>1</v>
      </c>
      <c r="C1290" s="96" t="s">
        <v>1</v>
      </c>
      <c r="D1290" s="96" t="s">
        <v>122</v>
      </c>
      <c r="E1290" s="99" t="s">
        <v>1115</v>
      </c>
      <c r="F1290" s="248">
        <v>0</v>
      </c>
      <c r="G1290" s="247"/>
      <c r="H1290" s="247">
        <f t="shared" si="97"/>
        <v>0</v>
      </c>
      <c r="I1290" s="249"/>
    </row>
    <row r="1291" ht="17.1" customHeight="1" spans="1:9">
      <c r="A1291" s="246">
        <v>2240450</v>
      </c>
      <c r="B1291" s="96" t="s">
        <v>1</v>
      </c>
      <c r="C1291" s="96" t="s">
        <v>1</v>
      </c>
      <c r="D1291" s="96" t="s">
        <v>132</v>
      </c>
      <c r="E1291" s="99" t="s">
        <v>133</v>
      </c>
      <c r="F1291" s="248">
        <v>0</v>
      </c>
      <c r="G1291" s="247"/>
      <c r="H1291" s="247">
        <f t="shared" si="97"/>
        <v>0</v>
      </c>
      <c r="I1291" s="249"/>
    </row>
    <row r="1292" ht="17.1" customHeight="1" spans="1:9">
      <c r="A1292" s="246">
        <v>2240499</v>
      </c>
      <c r="B1292" s="96" t="s">
        <v>1</v>
      </c>
      <c r="C1292" s="96" t="s">
        <v>1</v>
      </c>
      <c r="D1292" s="96" t="s">
        <v>134</v>
      </c>
      <c r="E1292" s="99" t="s">
        <v>1116</v>
      </c>
      <c r="F1292" s="248">
        <v>0</v>
      </c>
      <c r="G1292" s="247"/>
      <c r="H1292" s="247">
        <f t="shared" si="97"/>
        <v>0</v>
      </c>
      <c r="I1292" s="249"/>
    </row>
    <row r="1293" ht="17.1" customHeight="1" spans="1:9">
      <c r="A1293" s="246">
        <v>22405</v>
      </c>
      <c r="B1293" s="96" t="s">
        <v>1101</v>
      </c>
      <c r="C1293" s="96" t="s">
        <v>122</v>
      </c>
      <c r="D1293" s="96" t="s">
        <v>1</v>
      </c>
      <c r="E1293" s="99" t="s">
        <v>1117</v>
      </c>
      <c r="F1293" s="248">
        <f>SUM(F1294:F1305)</f>
        <v>0</v>
      </c>
      <c r="G1293" s="248">
        <f>SUM(G1294:G1305)</f>
        <v>0</v>
      </c>
      <c r="H1293" s="248">
        <f>SUM(H1294:H1305)</f>
        <v>0</v>
      </c>
      <c r="I1293" s="251"/>
    </row>
    <row r="1294" ht="17.1" customHeight="1" spans="1:9">
      <c r="A1294" s="246">
        <v>2240501</v>
      </c>
      <c r="B1294" s="96" t="s">
        <v>1</v>
      </c>
      <c r="C1294" s="96" t="s">
        <v>1</v>
      </c>
      <c r="D1294" s="96" t="s">
        <v>113</v>
      </c>
      <c r="E1294" s="99" t="s">
        <v>115</v>
      </c>
      <c r="F1294" s="248">
        <v>0</v>
      </c>
      <c r="G1294" s="247"/>
      <c r="H1294" s="247">
        <f t="shared" ref="H1294:H1305" si="98">F1294+G1294</f>
        <v>0</v>
      </c>
      <c r="I1294" s="249"/>
    </row>
    <row r="1295" ht="17.1" customHeight="1" spans="1:9">
      <c r="A1295" s="246">
        <v>2240502</v>
      </c>
      <c r="B1295" s="96" t="s">
        <v>1</v>
      </c>
      <c r="C1295" s="96" t="s">
        <v>1</v>
      </c>
      <c r="D1295" s="96" t="s">
        <v>116</v>
      </c>
      <c r="E1295" s="99" t="s">
        <v>117</v>
      </c>
      <c r="F1295" s="248">
        <v>0</v>
      </c>
      <c r="G1295" s="247"/>
      <c r="H1295" s="247">
        <f t="shared" si="98"/>
        <v>0</v>
      </c>
      <c r="I1295" s="249"/>
    </row>
    <row r="1296" ht="17.1" customHeight="1" spans="1:9">
      <c r="A1296" s="246">
        <v>2240503</v>
      </c>
      <c r="B1296" s="96" t="s">
        <v>1</v>
      </c>
      <c r="C1296" s="96" t="s">
        <v>1</v>
      </c>
      <c r="D1296" s="96" t="s">
        <v>118</v>
      </c>
      <c r="E1296" s="99" t="s">
        <v>119</v>
      </c>
      <c r="F1296" s="248">
        <v>0</v>
      </c>
      <c r="G1296" s="247"/>
      <c r="H1296" s="247">
        <f t="shared" si="98"/>
        <v>0</v>
      </c>
      <c r="I1296" s="249"/>
    </row>
    <row r="1297" ht="17.1" customHeight="1" spans="1:9">
      <c r="A1297" s="246">
        <v>2240504</v>
      </c>
      <c r="B1297" s="96" t="s">
        <v>1</v>
      </c>
      <c r="C1297" s="96" t="s">
        <v>1</v>
      </c>
      <c r="D1297" s="96" t="s">
        <v>120</v>
      </c>
      <c r="E1297" s="99" t="s">
        <v>1118</v>
      </c>
      <c r="F1297" s="248">
        <v>0</v>
      </c>
      <c r="G1297" s="247"/>
      <c r="H1297" s="247">
        <f t="shared" si="98"/>
        <v>0</v>
      </c>
      <c r="I1297" s="249"/>
    </row>
    <row r="1298" ht="17.1" customHeight="1" spans="1:9">
      <c r="A1298" s="246">
        <v>2240505</v>
      </c>
      <c r="B1298" s="96" t="s">
        <v>1</v>
      </c>
      <c r="C1298" s="96" t="s">
        <v>1</v>
      </c>
      <c r="D1298" s="96" t="s">
        <v>122</v>
      </c>
      <c r="E1298" s="99" t="s">
        <v>1119</v>
      </c>
      <c r="F1298" s="248">
        <v>0</v>
      </c>
      <c r="G1298" s="247"/>
      <c r="H1298" s="247">
        <f t="shared" si="98"/>
        <v>0</v>
      </c>
      <c r="I1298" s="249"/>
    </row>
    <row r="1299" ht="17.1" customHeight="1" spans="1:9">
      <c r="A1299" s="246">
        <v>2240506</v>
      </c>
      <c r="B1299" s="96" t="s">
        <v>1</v>
      </c>
      <c r="C1299" s="96" t="s">
        <v>1</v>
      </c>
      <c r="D1299" s="96" t="s">
        <v>124</v>
      </c>
      <c r="E1299" s="99" t="s">
        <v>1120</v>
      </c>
      <c r="F1299" s="248">
        <v>0</v>
      </c>
      <c r="G1299" s="247"/>
      <c r="H1299" s="247">
        <f t="shared" si="98"/>
        <v>0</v>
      </c>
      <c r="I1299" s="249"/>
    </row>
    <row r="1300" ht="17.1" customHeight="1" spans="1:9">
      <c r="A1300" s="246">
        <v>2240507</v>
      </c>
      <c r="B1300" s="96" t="s">
        <v>1</v>
      </c>
      <c r="C1300" s="96" t="s">
        <v>1</v>
      </c>
      <c r="D1300" s="96" t="s">
        <v>126</v>
      </c>
      <c r="E1300" s="99" t="s">
        <v>1121</v>
      </c>
      <c r="F1300" s="248">
        <v>0</v>
      </c>
      <c r="G1300" s="247"/>
      <c r="H1300" s="247">
        <f t="shared" si="98"/>
        <v>0</v>
      </c>
      <c r="I1300" s="249"/>
    </row>
    <row r="1301" ht="17.1" customHeight="1" spans="1:9">
      <c r="A1301" s="246">
        <v>2240508</v>
      </c>
      <c r="B1301" s="96" t="s">
        <v>1</v>
      </c>
      <c r="C1301" s="96" t="s">
        <v>1</v>
      </c>
      <c r="D1301" s="96" t="s">
        <v>128</v>
      </c>
      <c r="E1301" s="99" t="s">
        <v>1122</v>
      </c>
      <c r="F1301" s="248">
        <v>0</v>
      </c>
      <c r="G1301" s="247"/>
      <c r="H1301" s="247">
        <f t="shared" si="98"/>
        <v>0</v>
      </c>
      <c r="I1301" s="249"/>
    </row>
    <row r="1302" ht="17.1" customHeight="1" spans="1:9">
      <c r="A1302" s="246">
        <v>2240509</v>
      </c>
      <c r="B1302" s="96" t="s">
        <v>1</v>
      </c>
      <c r="C1302" s="96" t="s">
        <v>1</v>
      </c>
      <c r="D1302" s="96" t="s">
        <v>130</v>
      </c>
      <c r="E1302" s="99" t="s">
        <v>1123</v>
      </c>
      <c r="F1302" s="248">
        <v>0</v>
      </c>
      <c r="G1302" s="247"/>
      <c r="H1302" s="247">
        <f t="shared" si="98"/>
        <v>0</v>
      </c>
      <c r="I1302" s="249"/>
    </row>
    <row r="1303" ht="17.1" customHeight="1" spans="1:9">
      <c r="A1303" s="246">
        <v>2240510</v>
      </c>
      <c r="B1303" s="96" t="s">
        <v>1</v>
      </c>
      <c r="C1303" s="96" t="s">
        <v>1</v>
      </c>
      <c r="D1303" s="96" t="s">
        <v>169</v>
      </c>
      <c r="E1303" s="99" t="s">
        <v>1124</v>
      </c>
      <c r="F1303" s="248">
        <v>0</v>
      </c>
      <c r="G1303" s="247"/>
      <c r="H1303" s="247">
        <f t="shared" si="98"/>
        <v>0</v>
      </c>
      <c r="I1303" s="249"/>
    </row>
    <row r="1304" ht="17.1" customHeight="1" spans="1:9">
      <c r="A1304" s="246">
        <v>2240550</v>
      </c>
      <c r="B1304" s="96" t="s">
        <v>1</v>
      </c>
      <c r="C1304" s="96" t="s">
        <v>1</v>
      </c>
      <c r="D1304" s="96" t="s">
        <v>132</v>
      </c>
      <c r="E1304" s="99" t="s">
        <v>1125</v>
      </c>
      <c r="F1304" s="248">
        <v>0</v>
      </c>
      <c r="G1304" s="247"/>
      <c r="H1304" s="247">
        <f t="shared" si="98"/>
        <v>0</v>
      </c>
      <c r="I1304" s="249"/>
    </row>
    <row r="1305" ht="17.1" customHeight="1" spans="1:9">
      <c r="A1305" s="246">
        <v>2240599</v>
      </c>
      <c r="B1305" s="96" t="s">
        <v>1</v>
      </c>
      <c r="C1305" s="96" t="s">
        <v>1</v>
      </c>
      <c r="D1305" s="96" t="s">
        <v>134</v>
      </c>
      <c r="E1305" s="99" t="s">
        <v>1126</v>
      </c>
      <c r="F1305" s="248">
        <v>0</v>
      </c>
      <c r="G1305" s="247"/>
      <c r="H1305" s="247">
        <f t="shared" si="98"/>
        <v>0</v>
      </c>
      <c r="I1305" s="249"/>
    </row>
    <row r="1306" ht="17.1" customHeight="1" spans="1:9">
      <c r="A1306" s="246">
        <v>22406</v>
      </c>
      <c r="B1306" s="96" t="s">
        <v>1101</v>
      </c>
      <c r="C1306" s="96" t="s">
        <v>124</v>
      </c>
      <c r="D1306" s="96" t="s">
        <v>1</v>
      </c>
      <c r="E1306" s="99" t="s">
        <v>1127</v>
      </c>
      <c r="F1306" s="248">
        <f>SUM(F1307:F1309)</f>
        <v>97.08</v>
      </c>
      <c r="G1306" s="248">
        <f>SUM(G1307:G1309)</f>
        <v>327.08</v>
      </c>
      <c r="H1306" s="248">
        <f>SUM(H1307:H1309)</f>
        <v>424.16</v>
      </c>
      <c r="I1306" s="251"/>
    </row>
    <row r="1307" ht="17.1" customHeight="1" spans="1:9">
      <c r="A1307" s="246">
        <v>2240601</v>
      </c>
      <c r="B1307" s="96" t="s">
        <v>1</v>
      </c>
      <c r="C1307" s="96" t="s">
        <v>1</v>
      </c>
      <c r="D1307" s="96" t="s">
        <v>113</v>
      </c>
      <c r="E1307" s="99" t="s">
        <v>1128</v>
      </c>
      <c r="F1307" s="248">
        <v>79.08</v>
      </c>
      <c r="G1307" s="247">
        <v>327.08</v>
      </c>
      <c r="H1307" s="247">
        <f>F1307+G1307</f>
        <v>406.16</v>
      </c>
      <c r="I1307" s="249"/>
    </row>
    <row r="1308" ht="17.1" customHeight="1" spans="1:9">
      <c r="A1308" s="246">
        <v>2240602</v>
      </c>
      <c r="B1308" s="96" t="s">
        <v>1</v>
      </c>
      <c r="C1308" s="96" t="s">
        <v>1</v>
      </c>
      <c r="D1308" s="96" t="s">
        <v>116</v>
      </c>
      <c r="E1308" s="99" t="s">
        <v>1129</v>
      </c>
      <c r="F1308" s="248">
        <v>18</v>
      </c>
      <c r="G1308" s="247">
        <v>0</v>
      </c>
      <c r="H1308" s="247">
        <f>F1308+G1308</f>
        <v>18</v>
      </c>
      <c r="I1308" s="249"/>
    </row>
    <row r="1309" ht="17.1" customHeight="1" spans="1:9">
      <c r="A1309" s="246">
        <v>2240699</v>
      </c>
      <c r="B1309" s="96" t="s">
        <v>1</v>
      </c>
      <c r="C1309" s="96" t="s">
        <v>1</v>
      </c>
      <c r="D1309" s="96" t="s">
        <v>134</v>
      </c>
      <c r="E1309" s="99" t="s">
        <v>1130</v>
      </c>
      <c r="F1309" s="248">
        <v>0</v>
      </c>
      <c r="G1309" s="247"/>
      <c r="H1309" s="247">
        <f>F1309+G1309</f>
        <v>0</v>
      </c>
      <c r="I1309" s="249"/>
    </row>
    <row r="1310" ht="17.1" customHeight="1" spans="1:9">
      <c r="A1310" s="246">
        <v>22407</v>
      </c>
      <c r="B1310" s="96" t="s">
        <v>1101</v>
      </c>
      <c r="C1310" s="96" t="s">
        <v>126</v>
      </c>
      <c r="D1310" s="96" t="s">
        <v>1</v>
      </c>
      <c r="E1310" s="99" t="s">
        <v>1131</v>
      </c>
      <c r="F1310" s="248">
        <f>SUM(F1311:F1313)</f>
        <v>436.83</v>
      </c>
      <c r="G1310" s="248">
        <f>SUM(G1311:G1313)</f>
        <v>11</v>
      </c>
      <c r="H1310" s="248">
        <f>SUM(H1311:H1313)</f>
        <v>447.83</v>
      </c>
      <c r="I1310" s="251"/>
    </row>
    <row r="1311" ht="17.1" customHeight="1" spans="1:9">
      <c r="A1311" s="246">
        <v>2240703</v>
      </c>
      <c r="B1311" s="96" t="s">
        <v>1</v>
      </c>
      <c r="C1311" s="96" t="s">
        <v>1</v>
      </c>
      <c r="D1311" s="96" t="s">
        <v>118</v>
      </c>
      <c r="E1311" s="99" t="s">
        <v>1132</v>
      </c>
      <c r="F1311" s="248">
        <v>349</v>
      </c>
      <c r="G1311" s="247">
        <v>0</v>
      </c>
      <c r="H1311" s="247">
        <f>F1311+G1311</f>
        <v>349</v>
      </c>
      <c r="I1311" s="249"/>
    </row>
    <row r="1312" ht="17.1" customHeight="1" spans="1:9">
      <c r="A1312" s="246">
        <v>2240704</v>
      </c>
      <c r="B1312" s="96" t="s">
        <v>1</v>
      </c>
      <c r="C1312" s="96" t="s">
        <v>1</v>
      </c>
      <c r="D1312" s="96" t="s">
        <v>120</v>
      </c>
      <c r="E1312" s="99" t="s">
        <v>1133</v>
      </c>
      <c r="F1312" s="248">
        <v>0</v>
      </c>
      <c r="G1312" s="247"/>
      <c r="H1312" s="247">
        <f>F1312+G1312</f>
        <v>0</v>
      </c>
      <c r="I1312" s="249"/>
    </row>
    <row r="1313" ht="17.1" customHeight="1" spans="1:9">
      <c r="A1313" s="246">
        <v>2240799</v>
      </c>
      <c r="B1313" s="96" t="s">
        <v>1</v>
      </c>
      <c r="C1313" s="96" t="s">
        <v>1</v>
      </c>
      <c r="D1313" s="96" t="s">
        <v>134</v>
      </c>
      <c r="E1313" s="99" t="s">
        <v>1134</v>
      </c>
      <c r="F1313" s="248">
        <v>87.83</v>
      </c>
      <c r="G1313" s="247">
        <v>11</v>
      </c>
      <c r="H1313" s="247">
        <f>F1313+G1313</f>
        <v>98.83</v>
      </c>
      <c r="I1313" s="249"/>
    </row>
    <row r="1314" ht="17.1" customHeight="1" spans="1:9">
      <c r="A1314" s="246">
        <v>22499</v>
      </c>
      <c r="B1314" s="96" t="s">
        <v>1101</v>
      </c>
      <c r="C1314" s="96" t="s">
        <v>134</v>
      </c>
      <c r="D1314" s="96" t="s">
        <v>1</v>
      </c>
      <c r="E1314" s="99" t="s">
        <v>1135</v>
      </c>
      <c r="F1314" s="248">
        <f>SUM(F1315)</f>
        <v>0</v>
      </c>
      <c r="G1314" s="248">
        <f>SUM(G1315)</f>
        <v>0</v>
      </c>
      <c r="H1314" s="248">
        <f>SUM(H1315)</f>
        <v>0</v>
      </c>
      <c r="I1314" s="251"/>
    </row>
    <row r="1315" ht="17.1" customHeight="1" spans="1:9">
      <c r="A1315" s="246">
        <v>2249999</v>
      </c>
      <c r="B1315" s="96" t="s">
        <v>1</v>
      </c>
      <c r="C1315" s="96" t="s">
        <v>1</v>
      </c>
      <c r="D1315" s="96" t="s">
        <v>134</v>
      </c>
      <c r="E1315" s="99" t="s">
        <v>1135</v>
      </c>
      <c r="F1315" s="248">
        <v>0</v>
      </c>
      <c r="G1315" s="247"/>
      <c r="H1315" s="247">
        <f>F1315+G1315</f>
        <v>0</v>
      </c>
      <c r="I1315" s="249"/>
    </row>
    <row r="1316" ht="17.1" customHeight="1" spans="1:9">
      <c r="A1316" s="246">
        <v>227</v>
      </c>
      <c r="B1316" s="96" t="s">
        <v>1136</v>
      </c>
      <c r="C1316" s="96" t="s">
        <v>1</v>
      </c>
      <c r="D1316" s="96" t="s">
        <v>1</v>
      </c>
      <c r="E1316" s="99" t="s">
        <v>1137</v>
      </c>
      <c r="F1316" s="248">
        <v>3000</v>
      </c>
      <c r="G1316" s="248">
        <v>0</v>
      </c>
      <c r="H1316" s="248">
        <f>F1316+G1316</f>
        <v>3000</v>
      </c>
      <c r="I1316" s="251"/>
    </row>
    <row r="1317" ht="17.1" customHeight="1" spans="1:9">
      <c r="A1317" s="246">
        <v>229</v>
      </c>
      <c r="B1317" s="96" t="s">
        <v>1138</v>
      </c>
      <c r="C1317" s="96" t="s">
        <v>1</v>
      </c>
      <c r="D1317" s="96" t="s">
        <v>1</v>
      </c>
      <c r="E1317" s="99" t="s">
        <v>301</v>
      </c>
      <c r="F1317" s="248">
        <f>F1318+F1320</f>
        <v>200</v>
      </c>
      <c r="G1317" s="248">
        <f>G1318+G1320</f>
        <v>0</v>
      </c>
      <c r="H1317" s="248">
        <f>H1318+H1320</f>
        <v>200</v>
      </c>
      <c r="I1317" s="251"/>
    </row>
    <row r="1318" ht="17.1" customHeight="1" spans="1:9">
      <c r="A1318" s="246">
        <v>22902</v>
      </c>
      <c r="B1318" s="96" t="s">
        <v>1138</v>
      </c>
      <c r="C1318" s="96" t="s">
        <v>116</v>
      </c>
      <c r="D1318" s="96" t="s">
        <v>1</v>
      </c>
      <c r="E1318" s="99" t="s">
        <v>1139</v>
      </c>
      <c r="F1318" s="248">
        <f>SUM(F1319)</f>
        <v>0</v>
      </c>
      <c r="G1318" s="248">
        <f>SUM(G1319)</f>
        <v>0</v>
      </c>
      <c r="H1318" s="248">
        <f>SUM(H1319)</f>
        <v>0</v>
      </c>
      <c r="I1318" s="251"/>
    </row>
    <row r="1319" ht="17.1" customHeight="1" spans="1:9">
      <c r="A1319" s="246">
        <v>2290201</v>
      </c>
      <c r="B1319" s="96" t="s">
        <v>1</v>
      </c>
      <c r="C1319" s="96" t="s">
        <v>1</v>
      </c>
      <c r="D1319" s="96" t="s">
        <v>113</v>
      </c>
      <c r="E1319" s="99" t="s">
        <v>1139</v>
      </c>
      <c r="F1319" s="248">
        <v>0</v>
      </c>
      <c r="G1319" s="247"/>
      <c r="H1319" s="247">
        <f>F1319+G1319</f>
        <v>0</v>
      </c>
      <c r="I1319" s="249"/>
    </row>
    <row r="1320" ht="17.1" customHeight="1" spans="1:9">
      <c r="A1320" s="246">
        <v>22999</v>
      </c>
      <c r="B1320" s="96" t="s">
        <v>1138</v>
      </c>
      <c r="C1320" s="96" t="s">
        <v>134</v>
      </c>
      <c r="D1320" s="96" t="s">
        <v>1</v>
      </c>
      <c r="E1320" s="112" t="s">
        <v>301</v>
      </c>
      <c r="F1320" s="248">
        <f>SUM(F1321)</f>
        <v>200</v>
      </c>
      <c r="G1320" s="248">
        <f>SUM(G1321)</f>
        <v>0</v>
      </c>
      <c r="H1320" s="248">
        <f>SUM(H1321)</f>
        <v>200</v>
      </c>
      <c r="I1320" s="251"/>
    </row>
    <row r="1321" ht="17.1" customHeight="1" spans="1:9">
      <c r="A1321" s="246">
        <v>2299999</v>
      </c>
      <c r="B1321" s="96" t="s">
        <v>1</v>
      </c>
      <c r="C1321" s="96" t="s">
        <v>1</v>
      </c>
      <c r="D1321" s="96" t="s">
        <v>134</v>
      </c>
      <c r="E1321" s="112" t="s">
        <v>301</v>
      </c>
      <c r="F1321" s="248">
        <v>200</v>
      </c>
      <c r="G1321" s="247">
        <v>0</v>
      </c>
      <c r="H1321" s="247">
        <f>F1321+G1321</f>
        <v>200</v>
      </c>
      <c r="I1321" s="249"/>
    </row>
    <row r="1322" ht="17.1" customHeight="1" spans="1:9">
      <c r="A1322" s="246">
        <v>230</v>
      </c>
      <c r="B1322" s="96" t="s">
        <v>1140</v>
      </c>
      <c r="C1322" s="96" t="s">
        <v>1</v>
      </c>
      <c r="D1322" s="96" t="s">
        <v>1</v>
      </c>
      <c r="E1322" s="99" t="s">
        <v>1141</v>
      </c>
      <c r="F1322" s="248">
        <f>F1323+F1330+F1366+F1388+F1391+F1392+F1394+F1399+F1400+F1401</f>
        <v>0</v>
      </c>
      <c r="G1322" s="248">
        <f>G1323+G1330+G1366+G1388+G1391+G1392+G1394+G1399+G1400+G1401</f>
        <v>0</v>
      </c>
      <c r="H1322" s="248">
        <f>H1323+H1330+H1366+H1388+H1391+H1392+H1394+H1399+H1400+H1401</f>
        <v>0</v>
      </c>
      <c r="I1322" s="251"/>
    </row>
    <row r="1323" ht="17.1" customHeight="1" spans="1:9">
      <c r="A1323" s="246">
        <v>23001</v>
      </c>
      <c r="B1323" s="96" t="s">
        <v>1140</v>
      </c>
      <c r="C1323" s="96" t="s">
        <v>113</v>
      </c>
      <c r="D1323" s="96" t="s">
        <v>1</v>
      </c>
      <c r="E1323" s="99" t="s">
        <v>1142</v>
      </c>
      <c r="F1323" s="248">
        <v>0</v>
      </c>
      <c r="G1323" s="248"/>
      <c r="H1323" s="248">
        <f>F1323+G1323</f>
        <v>0</v>
      </c>
      <c r="I1323" s="251"/>
    </row>
    <row r="1324" ht="17.1" customHeight="1" spans="1:9">
      <c r="A1324" s="246">
        <v>2300102</v>
      </c>
      <c r="B1324" s="96" t="s">
        <v>1</v>
      </c>
      <c r="C1324" s="96" t="s">
        <v>1</v>
      </c>
      <c r="D1324" s="96" t="s">
        <v>116</v>
      </c>
      <c r="E1324" s="99" t="s">
        <v>1143</v>
      </c>
      <c r="F1324" s="248">
        <v>0</v>
      </c>
      <c r="G1324" s="247">
        <v>0</v>
      </c>
      <c r="H1324" s="247">
        <f t="shared" ref="H1324:H1330" si="99">F1324+G1324</f>
        <v>0</v>
      </c>
      <c r="I1324" s="249"/>
    </row>
    <row r="1325" ht="17.1" customHeight="1" spans="1:9">
      <c r="A1325" s="246">
        <v>2300103</v>
      </c>
      <c r="B1325" s="96" t="s">
        <v>1</v>
      </c>
      <c r="C1325" s="96" t="s">
        <v>1</v>
      </c>
      <c r="D1325" s="96" t="s">
        <v>118</v>
      </c>
      <c r="E1325" s="99" t="s">
        <v>1144</v>
      </c>
      <c r="F1325" s="248">
        <v>0</v>
      </c>
      <c r="G1325" s="247">
        <v>0</v>
      </c>
      <c r="H1325" s="247">
        <f t="shared" si="99"/>
        <v>0</v>
      </c>
      <c r="I1325" s="249"/>
    </row>
    <row r="1326" ht="17.1" customHeight="1" spans="1:9">
      <c r="A1326" s="246">
        <v>2300104</v>
      </c>
      <c r="B1326" s="96" t="s">
        <v>1</v>
      </c>
      <c r="C1326" s="96" t="s">
        <v>1</v>
      </c>
      <c r="D1326" s="96" t="s">
        <v>120</v>
      </c>
      <c r="E1326" s="99" t="s">
        <v>1145</v>
      </c>
      <c r="F1326" s="248">
        <v>0</v>
      </c>
      <c r="G1326" s="247">
        <v>0</v>
      </c>
      <c r="H1326" s="247">
        <f t="shared" si="99"/>
        <v>0</v>
      </c>
      <c r="I1326" s="249"/>
    </row>
    <row r="1327" ht="17.1" customHeight="1" spans="1:9">
      <c r="A1327" s="246">
        <v>2300105</v>
      </c>
      <c r="B1327" s="96" t="s">
        <v>1</v>
      </c>
      <c r="C1327" s="96" t="s">
        <v>1</v>
      </c>
      <c r="D1327" s="96" t="s">
        <v>122</v>
      </c>
      <c r="E1327" s="99" t="s">
        <v>1146</v>
      </c>
      <c r="F1327" s="248">
        <v>0</v>
      </c>
      <c r="G1327" s="247">
        <v>0</v>
      </c>
      <c r="H1327" s="247">
        <f t="shared" si="99"/>
        <v>0</v>
      </c>
      <c r="I1327" s="249"/>
    </row>
    <row r="1328" ht="17.1" customHeight="1" spans="1:9">
      <c r="A1328" s="246">
        <v>2300106</v>
      </c>
      <c r="B1328" s="96" t="s">
        <v>1</v>
      </c>
      <c r="C1328" s="96" t="s">
        <v>1</v>
      </c>
      <c r="D1328" s="96" t="s">
        <v>124</v>
      </c>
      <c r="E1328" s="99" t="s">
        <v>1147</v>
      </c>
      <c r="F1328" s="248">
        <v>0</v>
      </c>
      <c r="G1328" s="247">
        <v>0</v>
      </c>
      <c r="H1328" s="247">
        <f t="shared" si="99"/>
        <v>0</v>
      </c>
      <c r="I1328" s="249"/>
    </row>
    <row r="1329" ht="17.1" customHeight="1" spans="1:9">
      <c r="A1329" s="246">
        <v>2300199</v>
      </c>
      <c r="B1329" s="96" t="s">
        <v>1</v>
      </c>
      <c r="C1329" s="96" t="s">
        <v>1</v>
      </c>
      <c r="D1329" s="96" t="s">
        <v>134</v>
      </c>
      <c r="E1329" s="99" t="s">
        <v>1148</v>
      </c>
      <c r="F1329" s="248">
        <v>0</v>
      </c>
      <c r="G1329" s="247"/>
      <c r="H1329" s="247">
        <f t="shared" si="99"/>
        <v>0</v>
      </c>
      <c r="I1329" s="249"/>
    </row>
    <row r="1330" ht="17.1" customHeight="1" spans="1:9">
      <c r="A1330" s="246">
        <v>23002</v>
      </c>
      <c r="B1330" s="96" t="s">
        <v>1140</v>
      </c>
      <c r="C1330" s="96" t="s">
        <v>116</v>
      </c>
      <c r="D1330" s="96" t="s">
        <v>1</v>
      </c>
      <c r="E1330" s="99" t="s">
        <v>1149</v>
      </c>
      <c r="F1330" s="248">
        <v>0</v>
      </c>
      <c r="G1330" s="248"/>
      <c r="H1330" s="248">
        <f t="shared" si="99"/>
        <v>0</v>
      </c>
      <c r="I1330" s="251"/>
    </row>
    <row r="1331" ht="17.1" customHeight="1" spans="1:9">
      <c r="A1331" s="246">
        <v>2300201</v>
      </c>
      <c r="B1331" s="96" t="s">
        <v>1</v>
      </c>
      <c r="C1331" s="96" t="s">
        <v>1</v>
      </c>
      <c r="D1331" s="96" t="s">
        <v>113</v>
      </c>
      <c r="E1331" s="99" t="s">
        <v>1150</v>
      </c>
      <c r="F1331" s="248">
        <v>0</v>
      </c>
      <c r="G1331" s="247"/>
      <c r="H1331" s="247">
        <f t="shared" ref="H1331:H1366" si="100">F1331+G1331</f>
        <v>0</v>
      </c>
      <c r="I1331" s="249"/>
    </row>
    <row r="1332" ht="17.1" customHeight="1" spans="1:9">
      <c r="A1332" s="246">
        <v>2300202</v>
      </c>
      <c r="B1332" s="96" t="s">
        <v>1</v>
      </c>
      <c r="C1332" s="96" t="s">
        <v>1</v>
      </c>
      <c r="D1332" s="96" t="s">
        <v>116</v>
      </c>
      <c r="E1332" s="99" t="s">
        <v>1151</v>
      </c>
      <c r="F1332" s="248">
        <v>0</v>
      </c>
      <c r="G1332" s="247">
        <v>0</v>
      </c>
      <c r="H1332" s="247">
        <f t="shared" si="100"/>
        <v>0</v>
      </c>
      <c r="I1332" s="249"/>
    </row>
    <row r="1333" ht="17.1" customHeight="1" spans="1:9">
      <c r="A1333" s="246">
        <v>2300207</v>
      </c>
      <c r="B1333" s="96" t="s">
        <v>1</v>
      </c>
      <c r="C1333" s="96" t="s">
        <v>1</v>
      </c>
      <c r="D1333" s="96" t="s">
        <v>126</v>
      </c>
      <c r="E1333" s="99" t="s">
        <v>1152</v>
      </c>
      <c r="F1333" s="248">
        <v>0</v>
      </c>
      <c r="G1333" s="247">
        <v>0</v>
      </c>
      <c r="H1333" s="247">
        <f t="shared" si="100"/>
        <v>0</v>
      </c>
      <c r="I1333" s="249"/>
    </row>
    <row r="1334" ht="17.1" customHeight="1" spans="1:9">
      <c r="A1334" s="246">
        <v>2300208</v>
      </c>
      <c r="B1334" s="96" t="s">
        <v>1</v>
      </c>
      <c r="C1334" s="96" t="s">
        <v>1</v>
      </c>
      <c r="D1334" s="96" t="s">
        <v>128</v>
      </c>
      <c r="E1334" s="99" t="s">
        <v>1153</v>
      </c>
      <c r="F1334" s="248">
        <v>0</v>
      </c>
      <c r="G1334" s="247"/>
      <c r="H1334" s="247">
        <f t="shared" si="100"/>
        <v>0</v>
      </c>
      <c r="I1334" s="249"/>
    </row>
    <row r="1335" ht="17.1" customHeight="1" spans="1:9">
      <c r="A1335" s="246">
        <v>2300212</v>
      </c>
      <c r="B1335" s="96" t="s">
        <v>1</v>
      </c>
      <c r="C1335" s="96" t="s">
        <v>1</v>
      </c>
      <c r="D1335" s="96" t="s">
        <v>183</v>
      </c>
      <c r="E1335" s="99" t="s">
        <v>1154</v>
      </c>
      <c r="F1335" s="248">
        <v>0</v>
      </c>
      <c r="G1335" s="247"/>
      <c r="H1335" s="247">
        <f t="shared" si="100"/>
        <v>0</v>
      </c>
      <c r="I1335" s="249"/>
    </row>
    <row r="1336" ht="17.1" customHeight="1" spans="1:9">
      <c r="A1336" s="246">
        <v>2300214</v>
      </c>
      <c r="B1336" s="96" t="s">
        <v>1</v>
      </c>
      <c r="C1336" s="96" t="s">
        <v>1</v>
      </c>
      <c r="D1336" s="96" t="s">
        <v>199</v>
      </c>
      <c r="E1336" s="99" t="s">
        <v>1155</v>
      </c>
      <c r="F1336" s="248">
        <v>0</v>
      </c>
      <c r="G1336" s="247"/>
      <c r="H1336" s="247">
        <f t="shared" si="100"/>
        <v>0</v>
      </c>
      <c r="I1336" s="249"/>
    </row>
    <row r="1337" ht="17.1" customHeight="1" spans="1:9">
      <c r="A1337" s="246">
        <v>2300225</v>
      </c>
      <c r="B1337" s="96" t="s">
        <v>1</v>
      </c>
      <c r="C1337" s="96" t="s">
        <v>1</v>
      </c>
      <c r="D1337" s="96" t="s">
        <v>212</v>
      </c>
      <c r="E1337" s="99" t="s">
        <v>1156</v>
      </c>
      <c r="F1337" s="248">
        <v>0</v>
      </c>
      <c r="G1337" s="247"/>
      <c r="H1337" s="247">
        <f t="shared" si="100"/>
        <v>0</v>
      </c>
      <c r="I1337" s="249"/>
    </row>
    <row r="1338" ht="17.1" customHeight="1" spans="1:9">
      <c r="A1338" s="246">
        <v>2300226</v>
      </c>
      <c r="B1338" s="96" t="s">
        <v>1</v>
      </c>
      <c r="C1338" s="96" t="s">
        <v>1</v>
      </c>
      <c r="D1338" s="96" t="s">
        <v>217</v>
      </c>
      <c r="E1338" s="99" t="s">
        <v>1157</v>
      </c>
      <c r="F1338" s="248">
        <v>0</v>
      </c>
      <c r="G1338" s="247">
        <v>0</v>
      </c>
      <c r="H1338" s="247">
        <f t="shared" si="100"/>
        <v>0</v>
      </c>
      <c r="I1338" s="249"/>
    </row>
    <row r="1339" ht="17.1" customHeight="1" spans="1:9">
      <c r="A1339" s="246">
        <v>2300227</v>
      </c>
      <c r="B1339" s="96" t="s">
        <v>1</v>
      </c>
      <c r="C1339" s="96" t="s">
        <v>1</v>
      </c>
      <c r="D1339" s="96" t="s">
        <v>612</v>
      </c>
      <c r="E1339" s="99" t="s">
        <v>1158</v>
      </c>
      <c r="F1339" s="248">
        <v>0</v>
      </c>
      <c r="G1339" s="247">
        <v>0</v>
      </c>
      <c r="H1339" s="247">
        <f t="shared" si="100"/>
        <v>0</v>
      </c>
      <c r="I1339" s="249"/>
    </row>
    <row r="1340" ht="17.1" customHeight="1" spans="1:9">
      <c r="A1340" s="246">
        <v>2300228</v>
      </c>
      <c r="B1340" s="96" t="s">
        <v>1</v>
      </c>
      <c r="C1340" s="96" t="s">
        <v>1</v>
      </c>
      <c r="D1340" s="96" t="s">
        <v>221</v>
      </c>
      <c r="E1340" s="99" t="s">
        <v>1159</v>
      </c>
      <c r="F1340" s="248">
        <v>0</v>
      </c>
      <c r="G1340" s="247"/>
      <c r="H1340" s="247">
        <f t="shared" si="100"/>
        <v>0</v>
      </c>
      <c r="I1340" s="249"/>
    </row>
    <row r="1341" ht="17.1" customHeight="1" spans="1:9">
      <c r="A1341" s="246">
        <v>2300229</v>
      </c>
      <c r="B1341" s="96" t="s">
        <v>1</v>
      </c>
      <c r="C1341" s="96" t="s">
        <v>1</v>
      </c>
      <c r="D1341" s="96" t="s">
        <v>224</v>
      </c>
      <c r="E1341" s="99" t="s">
        <v>1160</v>
      </c>
      <c r="F1341" s="248">
        <v>0</v>
      </c>
      <c r="G1341" s="247">
        <v>0</v>
      </c>
      <c r="H1341" s="247">
        <f t="shared" si="100"/>
        <v>0</v>
      </c>
      <c r="I1341" s="249"/>
    </row>
    <row r="1342" ht="17.1" customHeight="1" spans="1:9">
      <c r="A1342" s="246">
        <v>2300230</v>
      </c>
      <c r="B1342" s="96" t="s">
        <v>1</v>
      </c>
      <c r="C1342" s="96" t="s">
        <v>1</v>
      </c>
      <c r="D1342" s="96" t="s">
        <v>621</v>
      </c>
      <c r="E1342" s="99" t="s">
        <v>1161</v>
      </c>
      <c r="F1342" s="248">
        <v>0</v>
      </c>
      <c r="G1342" s="247"/>
      <c r="H1342" s="247">
        <f t="shared" si="100"/>
        <v>0</v>
      </c>
      <c r="I1342" s="249"/>
    </row>
    <row r="1343" ht="17.1" customHeight="1" spans="1:9">
      <c r="A1343" s="246">
        <v>2300231</v>
      </c>
      <c r="B1343" s="96" t="s">
        <v>1</v>
      </c>
      <c r="C1343" s="96" t="s">
        <v>1</v>
      </c>
      <c r="D1343" s="96" t="s">
        <v>228</v>
      </c>
      <c r="E1343" s="99" t="s">
        <v>1162</v>
      </c>
      <c r="F1343" s="248">
        <v>0</v>
      </c>
      <c r="G1343" s="247"/>
      <c r="H1343" s="247">
        <f t="shared" si="100"/>
        <v>0</v>
      </c>
      <c r="I1343" s="249"/>
    </row>
    <row r="1344" ht="17.1" customHeight="1" spans="1:9">
      <c r="A1344" s="246">
        <v>2300241</v>
      </c>
      <c r="B1344" s="96" t="s">
        <v>1</v>
      </c>
      <c r="C1344" s="96" t="s">
        <v>1</v>
      </c>
      <c r="D1344" s="96" t="s">
        <v>1163</v>
      </c>
      <c r="E1344" s="99" t="s">
        <v>1164</v>
      </c>
      <c r="F1344" s="248">
        <v>0</v>
      </c>
      <c r="G1344" s="247"/>
      <c r="H1344" s="247">
        <f t="shared" si="100"/>
        <v>0</v>
      </c>
      <c r="I1344" s="249"/>
    </row>
    <row r="1345" ht="17.1" customHeight="1" spans="1:9">
      <c r="A1345" s="246">
        <v>2300242</v>
      </c>
      <c r="B1345" s="96" t="s">
        <v>1</v>
      </c>
      <c r="C1345" s="96" t="s">
        <v>1</v>
      </c>
      <c r="D1345" s="96" t="s">
        <v>789</v>
      </c>
      <c r="E1345" s="99" t="s">
        <v>1165</v>
      </c>
      <c r="F1345" s="248">
        <v>0</v>
      </c>
      <c r="G1345" s="247"/>
      <c r="H1345" s="247">
        <f t="shared" si="100"/>
        <v>0</v>
      </c>
      <c r="I1345" s="249"/>
    </row>
    <row r="1346" ht="17.1" customHeight="1" spans="1:9">
      <c r="A1346" s="246">
        <v>2300243</v>
      </c>
      <c r="B1346" s="96" t="s">
        <v>1</v>
      </c>
      <c r="C1346" s="96" t="s">
        <v>1</v>
      </c>
      <c r="D1346" s="96" t="s">
        <v>1166</v>
      </c>
      <c r="E1346" s="99" t="s">
        <v>1167</v>
      </c>
      <c r="F1346" s="248">
        <v>0</v>
      </c>
      <c r="G1346" s="247"/>
      <c r="H1346" s="247">
        <f t="shared" si="100"/>
        <v>0</v>
      </c>
      <c r="I1346" s="249"/>
    </row>
    <row r="1347" ht="17.1" customHeight="1" spans="1:9">
      <c r="A1347" s="246">
        <v>2300244</v>
      </c>
      <c r="B1347" s="96" t="s">
        <v>1</v>
      </c>
      <c r="C1347" s="96" t="s">
        <v>1</v>
      </c>
      <c r="D1347" s="96" t="s">
        <v>1168</v>
      </c>
      <c r="E1347" s="99" t="s">
        <v>1169</v>
      </c>
      <c r="F1347" s="248">
        <v>0</v>
      </c>
      <c r="G1347" s="247"/>
      <c r="H1347" s="247">
        <f t="shared" si="100"/>
        <v>0</v>
      </c>
      <c r="I1347" s="249"/>
    </row>
    <row r="1348" ht="17.1" customHeight="1" spans="1:9">
      <c r="A1348" s="246">
        <v>2300245</v>
      </c>
      <c r="B1348" s="96" t="s">
        <v>1</v>
      </c>
      <c r="C1348" s="96" t="s">
        <v>1</v>
      </c>
      <c r="D1348" s="96" t="s">
        <v>1170</v>
      </c>
      <c r="E1348" s="99" t="s">
        <v>1171</v>
      </c>
      <c r="F1348" s="248">
        <v>0</v>
      </c>
      <c r="G1348" s="247"/>
      <c r="H1348" s="247">
        <f t="shared" si="100"/>
        <v>0</v>
      </c>
      <c r="I1348" s="249"/>
    </row>
    <row r="1349" ht="17.1" customHeight="1" spans="1:9">
      <c r="A1349" s="246">
        <v>2300246</v>
      </c>
      <c r="B1349" s="96" t="s">
        <v>1</v>
      </c>
      <c r="C1349" s="96" t="s">
        <v>1</v>
      </c>
      <c r="D1349" s="96" t="s">
        <v>1172</v>
      </c>
      <c r="E1349" s="99" t="s">
        <v>1173</v>
      </c>
      <c r="F1349" s="248">
        <v>0</v>
      </c>
      <c r="G1349" s="247"/>
      <c r="H1349" s="247">
        <f t="shared" si="100"/>
        <v>0</v>
      </c>
      <c r="I1349" s="249"/>
    </row>
    <row r="1350" ht="17.1" customHeight="1" spans="1:9">
      <c r="A1350" s="246">
        <v>2300247</v>
      </c>
      <c r="B1350" s="96" t="s">
        <v>1</v>
      </c>
      <c r="C1350" s="96" t="s">
        <v>1</v>
      </c>
      <c r="D1350" s="96" t="s">
        <v>1174</v>
      </c>
      <c r="E1350" s="99" t="s">
        <v>1175</v>
      </c>
      <c r="F1350" s="248">
        <v>0</v>
      </c>
      <c r="G1350" s="247"/>
      <c r="H1350" s="247">
        <f t="shared" si="100"/>
        <v>0</v>
      </c>
      <c r="I1350" s="249"/>
    </row>
    <row r="1351" ht="17.1" customHeight="1" spans="1:9">
      <c r="A1351" s="246">
        <v>2300248</v>
      </c>
      <c r="B1351" s="96" t="s">
        <v>1</v>
      </c>
      <c r="C1351" s="96" t="s">
        <v>1</v>
      </c>
      <c r="D1351" s="96" t="s">
        <v>791</v>
      </c>
      <c r="E1351" s="99" t="s">
        <v>1176</v>
      </c>
      <c r="F1351" s="248">
        <v>0</v>
      </c>
      <c r="G1351" s="247"/>
      <c r="H1351" s="247">
        <f t="shared" si="100"/>
        <v>0</v>
      </c>
      <c r="I1351" s="249"/>
    </row>
    <row r="1352" ht="17.1" customHeight="1" spans="1:9">
      <c r="A1352" s="246">
        <v>2300249</v>
      </c>
      <c r="B1352" s="96" t="s">
        <v>1</v>
      </c>
      <c r="C1352" s="96" t="s">
        <v>1</v>
      </c>
      <c r="D1352" s="96" t="s">
        <v>1177</v>
      </c>
      <c r="E1352" s="99" t="s">
        <v>1178</v>
      </c>
      <c r="F1352" s="248">
        <v>0</v>
      </c>
      <c r="G1352" s="247"/>
      <c r="H1352" s="247">
        <f t="shared" si="100"/>
        <v>0</v>
      </c>
      <c r="I1352" s="249"/>
    </row>
    <row r="1353" ht="17.1" customHeight="1" spans="1:9">
      <c r="A1353" s="246">
        <v>2300250</v>
      </c>
      <c r="B1353" s="96" t="s">
        <v>1</v>
      </c>
      <c r="C1353" s="96" t="s">
        <v>1</v>
      </c>
      <c r="D1353" s="96" t="s">
        <v>132</v>
      </c>
      <c r="E1353" s="99" t="s">
        <v>1179</v>
      </c>
      <c r="F1353" s="248">
        <v>0</v>
      </c>
      <c r="G1353" s="247"/>
      <c r="H1353" s="247">
        <f t="shared" si="100"/>
        <v>0</v>
      </c>
      <c r="I1353" s="249"/>
    </row>
    <row r="1354" ht="17.1" customHeight="1" spans="1:9">
      <c r="A1354" s="246">
        <v>2300251</v>
      </c>
      <c r="B1354" s="96" t="s">
        <v>1</v>
      </c>
      <c r="C1354" s="96" t="s">
        <v>1</v>
      </c>
      <c r="D1354" s="96" t="s">
        <v>1180</v>
      </c>
      <c r="E1354" s="99" t="s">
        <v>1181</v>
      </c>
      <c r="F1354" s="248">
        <v>0</v>
      </c>
      <c r="G1354" s="247"/>
      <c r="H1354" s="247">
        <f t="shared" si="100"/>
        <v>0</v>
      </c>
      <c r="I1354" s="249"/>
    </row>
    <row r="1355" ht="17.1" customHeight="1" spans="1:9">
      <c r="A1355" s="246">
        <v>2300252</v>
      </c>
      <c r="B1355" s="96" t="s">
        <v>1</v>
      </c>
      <c r="C1355" s="96" t="s">
        <v>1</v>
      </c>
      <c r="D1355" s="96" t="s">
        <v>793</v>
      </c>
      <c r="E1355" s="99" t="s">
        <v>1182</v>
      </c>
      <c r="F1355" s="248">
        <v>0</v>
      </c>
      <c r="G1355" s="247"/>
      <c r="H1355" s="247">
        <f t="shared" si="100"/>
        <v>0</v>
      </c>
      <c r="I1355" s="249"/>
    </row>
    <row r="1356" ht="17.1" customHeight="1" spans="1:9">
      <c r="A1356" s="246">
        <v>2300253</v>
      </c>
      <c r="B1356" s="96" t="s">
        <v>1</v>
      </c>
      <c r="C1356" s="96" t="s">
        <v>1</v>
      </c>
      <c r="D1356" s="96" t="s">
        <v>795</v>
      </c>
      <c r="E1356" s="99" t="s">
        <v>1183</v>
      </c>
      <c r="F1356" s="248">
        <v>0</v>
      </c>
      <c r="G1356" s="247"/>
      <c r="H1356" s="247">
        <f t="shared" si="100"/>
        <v>0</v>
      </c>
      <c r="I1356" s="249"/>
    </row>
    <row r="1357" ht="17.1" customHeight="1" spans="1:9">
      <c r="A1357" s="246">
        <v>2300254</v>
      </c>
      <c r="B1357" s="96" t="s">
        <v>1</v>
      </c>
      <c r="C1357" s="96" t="s">
        <v>1</v>
      </c>
      <c r="D1357" s="96" t="s">
        <v>1184</v>
      </c>
      <c r="E1357" s="99" t="s">
        <v>1185</v>
      </c>
      <c r="F1357" s="248">
        <v>0</v>
      </c>
      <c r="G1357" s="247"/>
      <c r="H1357" s="247">
        <f t="shared" si="100"/>
        <v>0</v>
      </c>
      <c r="I1357" s="249"/>
    </row>
    <row r="1358" ht="17.1" customHeight="1" spans="1:9">
      <c r="A1358" s="246">
        <v>2300255</v>
      </c>
      <c r="B1358" s="96" t="s">
        <v>1</v>
      </c>
      <c r="C1358" s="96" t="s">
        <v>1</v>
      </c>
      <c r="D1358" s="96" t="s">
        <v>1186</v>
      </c>
      <c r="E1358" s="99" t="s">
        <v>1187</v>
      </c>
      <c r="F1358" s="248">
        <v>0</v>
      </c>
      <c r="G1358" s="247"/>
      <c r="H1358" s="247">
        <f t="shared" si="100"/>
        <v>0</v>
      </c>
      <c r="I1358" s="249"/>
    </row>
    <row r="1359" ht="17.1" customHeight="1" spans="1:9">
      <c r="A1359" s="246">
        <v>2300256</v>
      </c>
      <c r="B1359" s="96" t="s">
        <v>1</v>
      </c>
      <c r="C1359" s="96" t="s">
        <v>1</v>
      </c>
      <c r="D1359" s="96" t="s">
        <v>1188</v>
      </c>
      <c r="E1359" s="99" t="s">
        <v>1189</v>
      </c>
      <c r="F1359" s="248">
        <v>0</v>
      </c>
      <c r="G1359" s="247"/>
      <c r="H1359" s="247">
        <f t="shared" si="100"/>
        <v>0</v>
      </c>
      <c r="I1359" s="249"/>
    </row>
    <row r="1360" ht="17.1" customHeight="1" spans="1:9">
      <c r="A1360" s="246">
        <v>2300257</v>
      </c>
      <c r="B1360" s="96" t="s">
        <v>1</v>
      </c>
      <c r="C1360" s="96" t="s">
        <v>1</v>
      </c>
      <c r="D1360" s="96" t="s">
        <v>1190</v>
      </c>
      <c r="E1360" s="99" t="s">
        <v>1191</v>
      </c>
      <c r="F1360" s="248">
        <v>0</v>
      </c>
      <c r="G1360" s="247"/>
      <c r="H1360" s="247">
        <f t="shared" si="100"/>
        <v>0</v>
      </c>
      <c r="I1360" s="249"/>
    </row>
    <row r="1361" ht="17.1" customHeight="1" spans="1:9">
      <c r="A1361" s="246">
        <v>2300258</v>
      </c>
      <c r="B1361" s="96" t="s">
        <v>1</v>
      </c>
      <c r="C1361" s="96" t="s">
        <v>1</v>
      </c>
      <c r="D1361" s="96" t="s">
        <v>1192</v>
      </c>
      <c r="E1361" s="99" t="s">
        <v>1193</v>
      </c>
      <c r="F1361" s="248">
        <v>0</v>
      </c>
      <c r="G1361" s="247"/>
      <c r="H1361" s="247">
        <f t="shared" si="100"/>
        <v>0</v>
      </c>
      <c r="I1361" s="249"/>
    </row>
    <row r="1362" ht="17.1" customHeight="1" spans="1:9">
      <c r="A1362" s="246">
        <v>2300259</v>
      </c>
      <c r="B1362" s="96" t="s">
        <v>1</v>
      </c>
      <c r="C1362" s="96" t="s">
        <v>1</v>
      </c>
      <c r="D1362" s="96" t="s">
        <v>1194</v>
      </c>
      <c r="E1362" s="99" t="s">
        <v>1195</v>
      </c>
      <c r="F1362" s="248">
        <v>0</v>
      </c>
      <c r="G1362" s="247"/>
      <c r="H1362" s="247">
        <f t="shared" si="100"/>
        <v>0</v>
      </c>
      <c r="I1362" s="249"/>
    </row>
    <row r="1363" ht="17.1" customHeight="1" spans="1:9">
      <c r="A1363" s="246">
        <v>2300260</v>
      </c>
      <c r="B1363" s="96" t="s">
        <v>1</v>
      </c>
      <c r="C1363" s="96" t="s">
        <v>1</v>
      </c>
      <c r="D1363" s="96" t="s">
        <v>1196</v>
      </c>
      <c r="E1363" s="99" t="s">
        <v>1197</v>
      </c>
      <c r="F1363" s="248">
        <v>0</v>
      </c>
      <c r="G1363" s="247"/>
      <c r="H1363" s="247">
        <f t="shared" si="100"/>
        <v>0</v>
      </c>
      <c r="I1363" s="249"/>
    </row>
    <row r="1364" ht="17.1" customHeight="1" spans="1:9">
      <c r="A1364" s="246">
        <v>2300269</v>
      </c>
      <c r="B1364" s="96" t="s">
        <v>1</v>
      </c>
      <c r="C1364" s="96" t="s">
        <v>1</v>
      </c>
      <c r="D1364" s="96" t="s">
        <v>1198</v>
      </c>
      <c r="E1364" s="99" t="s">
        <v>1199</v>
      </c>
      <c r="F1364" s="248">
        <v>0</v>
      </c>
      <c r="G1364" s="247"/>
      <c r="H1364" s="247">
        <f t="shared" si="100"/>
        <v>0</v>
      </c>
      <c r="I1364" s="249"/>
    </row>
    <row r="1365" ht="17.1" customHeight="1" spans="1:9">
      <c r="A1365" s="246">
        <v>2300299</v>
      </c>
      <c r="B1365" s="96" t="s">
        <v>1</v>
      </c>
      <c r="C1365" s="96" t="s">
        <v>1</v>
      </c>
      <c r="D1365" s="96" t="s">
        <v>134</v>
      </c>
      <c r="E1365" s="99" t="s">
        <v>1200</v>
      </c>
      <c r="F1365" s="248">
        <v>0</v>
      </c>
      <c r="G1365" s="247"/>
      <c r="H1365" s="247">
        <f t="shared" si="100"/>
        <v>0</v>
      </c>
      <c r="I1365" s="249"/>
    </row>
    <row r="1366" ht="17.1" customHeight="1" spans="1:9">
      <c r="A1366" s="246">
        <v>23003</v>
      </c>
      <c r="B1366" s="96" t="s">
        <v>1140</v>
      </c>
      <c r="C1366" s="96" t="s">
        <v>118</v>
      </c>
      <c r="D1366" s="96" t="s">
        <v>1</v>
      </c>
      <c r="E1366" s="99" t="s">
        <v>1201</v>
      </c>
      <c r="F1366" s="248">
        <v>0</v>
      </c>
      <c r="G1366" s="248"/>
      <c r="H1366" s="248">
        <f t="shared" si="100"/>
        <v>0</v>
      </c>
      <c r="I1366" s="251"/>
    </row>
    <row r="1367" ht="17.1" customHeight="1" spans="1:9">
      <c r="A1367" s="246">
        <v>2300301</v>
      </c>
      <c r="B1367" s="96" t="s">
        <v>1</v>
      </c>
      <c r="C1367" s="96" t="s">
        <v>1</v>
      </c>
      <c r="D1367" s="96" t="s">
        <v>113</v>
      </c>
      <c r="E1367" s="99" t="s">
        <v>991</v>
      </c>
      <c r="F1367" s="248">
        <v>0</v>
      </c>
      <c r="G1367" s="247"/>
      <c r="H1367" s="247">
        <f t="shared" ref="H1367:H1379" si="101">F1367+G1367</f>
        <v>0</v>
      </c>
      <c r="I1367" s="249"/>
    </row>
    <row r="1368" ht="17.1" customHeight="1" spans="1:9">
      <c r="A1368" s="246">
        <v>2300302</v>
      </c>
      <c r="B1368" s="96" t="s">
        <v>1</v>
      </c>
      <c r="C1368" s="96" t="s">
        <v>1</v>
      </c>
      <c r="D1368" s="96" t="s">
        <v>116</v>
      </c>
      <c r="E1368" s="99" t="s">
        <v>1202</v>
      </c>
      <c r="F1368" s="248">
        <v>0</v>
      </c>
      <c r="G1368" s="247"/>
      <c r="H1368" s="247">
        <f t="shared" si="101"/>
        <v>0</v>
      </c>
      <c r="I1368" s="249"/>
    </row>
    <row r="1369" ht="17.1" customHeight="1" spans="1:9">
      <c r="A1369" s="246">
        <v>2300303</v>
      </c>
      <c r="B1369" s="96" t="s">
        <v>1</v>
      </c>
      <c r="C1369" s="96" t="s">
        <v>1</v>
      </c>
      <c r="D1369" s="96" t="s">
        <v>118</v>
      </c>
      <c r="E1369" s="99" t="s">
        <v>1203</v>
      </c>
      <c r="F1369" s="248">
        <v>0</v>
      </c>
      <c r="G1369" s="247"/>
      <c r="H1369" s="247">
        <f t="shared" si="101"/>
        <v>0</v>
      </c>
      <c r="I1369" s="249"/>
    </row>
    <row r="1370" ht="17.1" customHeight="1" spans="1:9">
      <c r="A1370" s="246">
        <v>2300304</v>
      </c>
      <c r="B1370" s="96" t="s">
        <v>1</v>
      </c>
      <c r="C1370" s="96" t="s">
        <v>1</v>
      </c>
      <c r="D1370" s="96" t="s">
        <v>120</v>
      </c>
      <c r="E1370" s="99" t="s">
        <v>1204</v>
      </c>
      <c r="F1370" s="248">
        <v>0</v>
      </c>
      <c r="G1370" s="247"/>
      <c r="H1370" s="247">
        <f t="shared" si="101"/>
        <v>0</v>
      </c>
      <c r="I1370" s="249"/>
    </row>
    <row r="1371" ht="17.1" customHeight="1" spans="1:9">
      <c r="A1371" s="246">
        <v>2300305</v>
      </c>
      <c r="B1371" s="96" t="s">
        <v>1</v>
      </c>
      <c r="C1371" s="96" t="s">
        <v>1</v>
      </c>
      <c r="D1371" s="96" t="s">
        <v>122</v>
      </c>
      <c r="E1371" s="99" t="s">
        <v>992</v>
      </c>
      <c r="F1371" s="248">
        <v>0</v>
      </c>
      <c r="G1371" s="247"/>
      <c r="H1371" s="247">
        <f t="shared" si="101"/>
        <v>0</v>
      </c>
      <c r="I1371" s="249"/>
    </row>
    <row r="1372" ht="17.1" customHeight="1" spans="1:9">
      <c r="A1372" s="246">
        <v>2300306</v>
      </c>
      <c r="B1372" s="96" t="s">
        <v>1</v>
      </c>
      <c r="C1372" s="96" t="s">
        <v>1</v>
      </c>
      <c r="D1372" s="96" t="s">
        <v>124</v>
      </c>
      <c r="E1372" s="99" t="s">
        <v>1205</v>
      </c>
      <c r="F1372" s="248">
        <v>0</v>
      </c>
      <c r="G1372" s="247"/>
      <c r="H1372" s="247">
        <f t="shared" si="101"/>
        <v>0</v>
      </c>
      <c r="I1372" s="249"/>
    </row>
    <row r="1373" ht="17.1" customHeight="1" spans="1:9">
      <c r="A1373" s="246">
        <v>2300307</v>
      </c>
      <c r="B1373" s="96" t="s">
        <v>1</v>
      </c>
      <c r="C1373" s="96" t="s">
        <v>1</v>
      </c>
      <c r="D1373" s="96" t="s">
        <v>126</v>
      </c>
      <c r="E1373" s="99" t="s">
        <v>993</v>
      </c>
      <c r="F1373" s="248">
        <v>0</v>
      </c>
      <c r="G1373" s="247"/>
      <c r="H1373" s="247">
        <f t="shared" si="101"/>
        <v>0</v>
      </c>
      <c r="I1373" s="249"/>
    </row>
    <row r="1374" ht="17.1" customHeight="1" spans="1:9">
      <c r="A1374" s="246">
        <v>2300308</v>
      </c>
      <c r="B1374" s="96" t="s">
        <v>1</v>
      </c>
      <c r="C1374" s="96" t="s">
        <v>1</v>
      </c>
      <c r="D1374" s="96" t="s">
        <v>128</v>
      </c>
      <c r="E1374" s="99" t="s">
        <v>1206</v>
      </c>
      <c r="F1374" s="248">
        <v>0</v>
      </c>
      <c r="G1374" s="247"/>
      <c r="H1374" s="247">
        <f t="shared" si="101"/>
        <v>0</v>
      </c>
      <c r="I1374" s="249"/>
    </row>
    <row r="1375" ht="17.1" customHeight="1" spans="1:9">
      <c r="A1375" s="246">
        <v>2300310</v>
      </c>
      <c r="B1375" s="96" t="s">
        <v>1</v>
      </c>
      <c r="C1375" s="96" t="s">
        <v>1</v>
      </c>
      <c r="D1375" s="96" t="s">
        <v>169</v>
      </c>
      <c r="E1375" s="99" t="s">
        <v>994</v>
      </c>
      <c r="F1375" s="248">
        <v>0</v>
      </c>
      <c r="G1375" s="247"/>
      <c r="H1375" s="247">
        <f t="shared" si="101"/>
        <v>0</v>
      </c>
      <c r="I1375" s="249"/>
    </row>
    <row r="1376" ht="17.1" customHeight="1" spans="1:9">
      <c r="A1376" s="246">
        <v>2300311</v>
      </c>
      <c r="B1376" s="96" t="s">
        <v>1</v>
      </c>
      <c r="C1376" s="96" t="s">
        <v>1</v>
      </c>
      <c r="D1376" s="96" t="s">
        <v>181</v>
      </c>
      <c r="E1376" s="99" t="s">
        <v>995</v>
      </c>
      <c r="F1376" s="248">
        <v>0</v>
      </c>
      <c r="G1376" s="247"/>
      <c r="H1376" s="247">
        <f t="shared" si="101"/>
        <v>0</v>
      </c>
      <c r="I1376" s="249"/>
    </row>
    <row r="1377" ht="17.1" customHeight="1" spans="1:9">
      <c r="A1377" s="246">
        <v>2300312</v>
      </c>
      <c r="B1377" s="96" t="s">
        <v>1</v>
      </c>
      <c r="C1377" s="96" t="s">
        <v>1</v>
      </c>
      <c r="D1377" s="96" t="s">
        <v>183</v>
      </c>
      <c r="E1377" s="99" t="s">
        <v>1207</v>
      </c>
      <c r="F1377" s="248">
        <v>0</v>
      </c>
      <c r="G1377" s="247"/>
      <c r="H1377" s="247">
        <f t="shared" si="101"/>
        <v>0</v>
      </c>
      <c r="I1377" s="249"/>
    </row>
    <row r="1378" ht="17.1" customHeight="1" spans="1:9">
      <c r="A1378" s="246">
        <v>2300313</v>
      </c>
      <c r="B1378" s="96" t="s">
        <v>1</v>
      </c>
      <c r="C1378" s="96" t="s">
        <v>1</v>
      </c>
      <c r="D1378" s="96" t="s">
        <v>191</v>
      </c>
      <c r="E1378" s="99" t="s">
        <v>1208</v>
      </c>
      <c r="F1378" s="248">
        <v>0</v>
      </c>
      <c r="G1378" s="247"/>
      <c r="H1378" s="247">
        <f t="shared" si="101"/>
        <v>0</v>
      </c>
      <c r="I1378" s="249"/>
    </row>
    <row r="1379" ht="17.1" customHeight="1" spans="1:9">
      <c r="A1379" s="246">
        <v>2300314</v>
      </c>
      <c r="B1379" s="96" t="s">
        <v>1</v>
      </c>
      <c r="C1379" s="96" t="s">
        <v>1</v>
      </c>
      <c r="D1379" s="96" t="s">
        <v>199</v>
      </c>
      <c r="E1379" s="99" t="s">
        <v>996</v>
      </c>
      <c r="F1379" s="248">
        <v>0</v>
      </c>
      <c r="G1379" s="247"/>
      <c r="H1379" s="247">
        <f t="shared" si="101"/>
        <v>0</v>
      </c>
      <c r="I1379" s="249"/>
    </row>
    <row r="1380" ht="17.1" customHeight="1" spans="1:9">
      <c r="A1380" s="246">
        <v>2300315</v>
      </c>
      <c r="B1380" s="96" t="s">
        <v>1</v>
      </c>
      <c r="C1380" s="96" t="s">
        <v>1</v>
      </c>
      <c r="D1380" s="96" t="s">
        <v>262</v>
      </c>
      <c r="E1380" s="99" t="s">
        <v>1209</v>
      </c>
      <c r="F1380" s="248">
        <v>0</v>
      </c>
      <c r="G1380" s="247"/>
      <c r="H1380" s="247">
        <f t="shared" ref="H1380:H1401" si="102">F1380+G1380</f>
        <v>0</v>
      </c>
      <c r="I1380" s="249"/>
    </row>
    <row r="1381" ht="17.1" customHeight="1" spans="1:9">
      <c r="A1381" s="246">
        <v>2300316</v>
      </c>
      <c r="B1381" s="96" t="s">
        <v>1</v>
      </c>
      <c r="C1381" s="96" t="s">
        <v>1</v>
      </c>
      <c r="D1381" s="96" t="s">
        <v>264</v>
      </c>
      <c r="E1381" s="99" t="s">
        <v>1210</v>
      </c>
      <c r="F1381" s="248">
        <v>0</v>
      </c>
      <c r="G1381" s="247"/>
      <c r="H1381" s="247">
        <f t="shared" si="102"/>
        <v>0</v>
      </c>
      <c r="I1381" s="249"/>
    </row>
    <row r="1382" ht="17.1" customHeight="1" spans="1:9">
      <c r="A1382" s="246">
        <v>2300317</v>
      </c>
      <c r="B1382" s="96" t="s">
        <v>1</v>
      </c>
      <c r="C1382" s="96" t="s">
        <v>1</v>
      </c>
      <c r="D1382" s="96" t="s">
        <v>663</v>
      </c>
      <c r="E1382" s="99" t="s">
        <v>1211</v>
      </c>
      <c r="F1382" s="248">
        <v>0</v>
      </c>
      <c r="G1382" s="247"/>
      <c r="H1382" s="247">
        <f t="shared" si="102"/>
        <v>0</v>
      </c>
      <c r="I1382" s="249"/>
    </row>
    <row r="1383" ht="17.1" customHeight="1" spans="1:9">
      <c r="A1383" s="246">
        <v>2300320</v>
      </c>
      <c r="B1383" s="96" t="s">
        <v>1</v>
      </c>
      <c r="C1383" s="96" t="s">
        <v>1</v>
      </c>
      <c r="D1383" s="96" t="s">
        <v>328</v>
      </c>
      <c r="E1383" s="99" t="s">
        <v>1212</v>
      </c>
      <c r="F1383" s="248">
        <v>0</v>
      </c>
      <c r="G1383" s="247"/>
      <c r="H1383" s="247">
        <f t="shared" si="102"/>
        <v>0</v>
      </c>
      <c r="I1383" s="249"/>
    </row>
    <row r="1384" ht="17.1" customHeight="1" spans="1:9">
      <c r="A1384" s="246">
        <v>2300321</v>
      </c>
      <c r="B1384" s="96" t="s">
        <v>1</v>
      </c>
      <c r="C1384" s="96" t="s">
        <v>1</v>
      </c>
      <c r="D1384" s="96" t="s">
        <v>330</v>
      </c>
      <c r="E1384" s="99" t="s">
        <v>997</v>
      </c>
      <c r="F1384" s="248">
        <v>0</v>
      </c>
      <c r="G1384" s="247"/>
      <c r="H1384" s="247">
        <f t="shared" si="102"/>
        <v>0</v>
      </c>
      <c r="I1384" s="249"/>
    </row>
    <row r="1385" ht="17.1" customHeight="1" spans="1:9">
      <c r="A1385" s="246">
        <v>2300322</v>
      </c>
      <c r="B1385" s="96" t="s">
        <v>1</v>
      </c>
      <c r="C1385" s="96" t="s">
        <v>1</v>
      </c>
      <c r="D1385" s="96" t="s">
        <v>332</v>
      </c>
      <c r="E1385" s="99" t="s">
        <v>1213</v>
      </c>
      <c r="F1385" s="248">
        <v>0</v>
      </c>
      <c r="G1385" s="247"/>
      <c r="H1385" s="247">
        <f t="shared" si="102"/>
        <v>0</v>
      </c>
      <c r="I1385" s="249"/>
    </row>
    <row r="1386" ht="17.1" customHeight="1" spans="1:9">
      <c r="A1386" s="246">
        <v>2300324</v>
      </c>
      <c r="B1386" s="96" t="s">
        <v>1</v>
      </c>
      <c r="C1386" s="96" t="s">
        <v>1</v>
      </c>
      <c r="D1386" s="96" t="s">
        <v>601</v>
      </c>
      <c r="E1386" s="99" t="s">
        <v>1214</v>
      </c>
      <c r="F1386" s="248">
        <v>0</v>
      </c>
      <c r="G1386" s="247"/>
      <c r="H1386" s="247">
        <f t="shared" si="102"/>
        <v>0</v>
      </c>
      <c r="I1386" s="249"/>
    </row>
    <row r="1387" ht="17.1" customHeight="1" spans="1:9">
      <c r="A1387" s="246">
        <v>2300399</v>
      </c>
      <c r="B1387" s="96" t="s">
        <v>1</v>
      </c>
      <c r="C1387" s="96" t="s">
        <v>1</v>
      </c>
      <c r="D1387" s="96" t="s">
        <v>134</v>
      </c>
      <c r="E1387" s="99" t="s">
        <v>301</v>
      </c>
      <c r="F1387" s="248">
        <v>0</v>
      </c>
      <c r="G1387" s="247"/>
      <c r="H1387" s="247">
        <f t="shared" si="102"/>
        <v>0</v>
      </c>
      <c r="I1387" s="249"/>
    </row>
    <row r="1388" ht="17.1" customHeight="1" spans="1:9">
      <c r="A1388" s="246">
        <v>23006</v>
      </c>
      <c r="B1388" s="96" t="s">
        <v>1140</v>
      </c>
      <c r="C1388" s="96" t="s">
        <v>124</v>
      </c>
      <c r="D1388" s="96" t="s">
        <v>1</v>
      </c>
      <c r="E1388" s="99" t="s">
        <v>1215</v>
      </c>
      <c r="F1388" s="248">
        <v>0</v>
      </c>
      <c r="G1388" s="248"/>
      <c r="H1388" s="248">
        <f t="shared" si="102"/>
        <v>0</v>
      </c>
      <c r="I1388" s="251"/>
    </row>
    <row r="1389" ht="17.1" customHeight="1" spans="1:9">
      <c r="A1389" s="246">
        <v>2300601</v>
      </c>
      <c r="B1389" s="96" t="s">
        <v>1</v>
      </c>
      <c r="C1389" s="96" t="s">
        <v>1</v>
      </c>
      <c r="D1389" s="96" t="s">
        <v>113</v>
      </c>
      <c r="E1389" s="99" t="s">
        <v>1216</v>
      </c>
      <c r="F1389" s="248">
        <v>0</v>
      </c>
      <c r="G1389" s="247"/>
      <c r="H1389" s="247">
        <f t="shared" si="102"/>
        <v>0</v>
      </c>
      <c r="I1389" s="249"/>
    </row>
    <row r="1390" ht="17.1" customHeight="1" spans="1:9">
      <c r="A1390" s="246">
        <v>2300602</v>
      </c>
      <c r="B1390" s="96" t="s">
        <v>1</v>
      </c>
      <c r="C1390" s="96" t="s">
        <v>1</v>
      </c>
      <c r="D1390" s="96" t="s">
        <v>116</v>
      </c>
      <c r="E1390" s="99" t="s">
        <v>1217</v>
      </c>
      <c r="F1390" s="248">
        <v>0</v>
      </c>
      <c r="G1390" s="247"/>
      <c r="H1390" s="247">
        <f t="shared" si="102"/>
        <v>0</v>
      </c>
      <c r="I1390" s="249"/>
    </row>
    <row r="1391" ht="17.1" customHeight="1" spans="1:9">
      <c r="A1391" s="246">
        <v>23008</v>
      </c>
      <c r="B1391" s="96" t="s">
        <v>1140</v>
      </c>
      <c r="C1391" s="96" t="s">
        <v>128</v>
      </c>
      <c r="D1391" s="96" t="s">
        <v>1</v>
      </c>
      <c r="E1391" s="99" t="s">
        <v>1218</v>
      </c>
      <c r="F1391" s="248">
        <v>0</v>
      </c>
      <c r="G1391" s="248"/>
      <c r="H1391" s="248">
        <f t="shared" si="102"/>
        <v>0</v>
      </c>
      <c r="I1391" s="251"/>
    </row>
    <row r="1392" ht="17.1" customHeight="1" spans="1:9">
      <c r="A1392" s="246">
        <v>23009</v>
      </c>
      <c r="B1392" s="96" t="s">
        <v>1140</v>
      </c>
      <c r="C1392" s="96" t="s">
        <v>130</v>
      </c>
      <c r="D1392" s="96" t="s">
        <v>1</v>
      </c>
      <c r="E1392" s="99" t="s">
        <v>1219</v>
      </c>
      <c r="F1392" s="248">
        <v>0</v>
      </c>
      <c r="G1392" s="248"/>
      <c r="H1392" s="248">
        <f t="shared" si="102"/>
        <v>0</v>
      </c>
      <c r="I1392" s="251"/>
    </row>
    <row r="1393" ht="17.1" customHeight="1" spans="1:9">
      <c r="A1393" s="246">
        <v>2300901</v>
      </c>
      <c r="B1393" s="96" t="s">
        <v>1</v>
      </c>
      <c r="C1393" s="96" t="s">
        <v>1</v>
      </c>
      <c r="D1393" s="96" t="s">
        <v>113</v>
      </c>
      <c r="E1393" s="99" t="s">
        <v>1220</v>
      </c>
      <c r="F1393" s="248">
        <v>0</v>
      </c>
      <c r="G1393" s="247"/>
      <c r="H1393" s="247">
        <f t="shared" si="102"/>
        <v>0</v>
      </c>
      <c r="I1393" s="249"/>
    </row>
    <row r="1394" ht="17.1" customHeight="1" spans="1:9">
      <c r="A1394" s="246">
        <v>23011</v>
      </c>
      <c r="B1394" s="96" t="s">
        <v>1140</v>
      </c>
      <c r="C1394" s="96" t="s">
        <v>181</v>
      </c>
      <c r="D1394" s="96" t="s">
        <v>1</v>
      </c>
      <c r="E1394" s="99" t="s">
        <v>1221</v>
      </c>
      <c r="F1394" s="248">
        <v>0</v>
      </c>
      <c r="G1394" s="248"/>
      <c r="H1394" s="248">
        <f t="shared" si="102"/>
        <v>0</v>
      </c>
      <c r="I1394" s="251"/>
    </row>
    <row r="1395" ht="17.1" customHeight="1" spans="1:9">
      <c r="A1395" s="246">
        <v>2301101</v>
      </c>
      <c r="B1395" s="96" t="s">
        <v>1</v>
      </c>
      <c r="C1395" s="96" t="s">
        <v>1</v>
      </c>
      <c r="D1395" s="96" t="s">
        <v>113</v>
      </c>
      <c r="E1395" s="99" t="s">
        <v>1222</v>
      </c>
      <c r="F1395" s="248">
        <v>0</v>
      </c>
      <c r="G1395" s="247"/>
      <c r="H1395" s="247">
        <f t="shared" si="102"/>
        <v>0</v>
      </c>
      <c r="I1395" s="249"/>
    </row>
    <row r="1396" ht="17.1" customHeight="1" spans="1:9">
      <c r="A1396" s="246">
        <v>2301102</v>
      </c>
      <c r="B1396" s="96" t="s">
        <v>1</v>
      </c>
      <c r="C1396" s="96" t="s">
        <v>1</v>
      </c>
      <c r="D1396" s="96" t="s">
        <v>116</v>
      </c>
      <c r="E1396" s="99" t="s">
        <v>1223</v>
      </c>
      <c r="F1396" s="248">
        <v>0</v>
      </c>
      <c r="G1396" s="247"/>
      <c r="H1396" s="247">
        <f t="shared" si="102"/>
        <v>0</v>
      </c>
      <c r="I1396" s="249"/>
    </row>
    <row r="1397" ht="17.1" customHeight="1" spans="1:9">
      <c r="A1397" s="246">
        <v>2301103</v>
      </c>
      <c r="B1397" s="96" t="s">
        <v>1</v>
      </c>
      <c r="C1397" s="96" t="s">
        <v>1</v>
      </c>
      <c r="D1397" s="96" t="s">
        <v>118</v>
      </c>
      <c r="E1397" s="99" t="s">
        <v>1224</v>
      </c>
      <c r="F1397" s="248">
        <v>0</v>
      </c>
      <c r="G1397" s="247"/>
      <c r="H1397" s="247">
        <f t="shared" si="102"/>
        <v>0</v>
      </c>
      <c r="I1397" s="249"/>
    </row>
    <row r="1398" ht="17.1" customHeight="1" spans="1:9">
      <c r="A1398" s="246">
        <v>2301104</v>
      </c>
      <c r="B1398" s="96" t="s">
        <v>1</v>
      </c>
      <c r="C1398" s="96" t="s">
        <v>1</v>
      </c>
      <c r="D1398" s="96" t="s">
        <v>120</v>
      </c>
      <c r="E1398" s="99" t="s">
        <v>1225</v>
      </c>
      <c r="F1398" s="248">
        <v>0</v>
      </c>
      <c r="G1398" s="247"/>
      <c r="H1398" s="247">
        <f t="shared" si="102"/>
        <v>0</v>
      </c>
      <c r="I1398" s="249"/>
    </row>
    <row r="1399" ht="17.1" customHeight="1" spans="1:9">
      <c r="A1399" s="246">
        <v>23013</v>
      </c>
      <c r="B1399" s="96" t="s">
        <v>1140</v>
      </c>
      <c r="C1399" s="96" t="s">
        <v>191</v>
      </c>
      <c r="D1399" s="96" t="s">
        <v>1</v>
      </c>
      <c r="E1399" s="99" t="s">
        <v>990</v>
      </c>
      <c r="F1399" s="248">
        <v>0</v>
      </c>
      <c r="G1399" s="248"/>
      <c r="H1399" s="248">
        <f t="shared" si="102"/>
        <v>0</v>
      </c>
      <c r="I1399" s="251"/>
    </row>
    <row r="1400" ht="17.1" customHeight="1" spans="1:9">
      <c r="A1400" s="246">
        <v>23015</v>
      </c>
      <c r="B1400" s="96" t="s">
        <v>1140</v>
      </c>
      <c r="C1400" s="96" t="s">
        <v>262</v>
      </c>
      <c r="D1400" s="96" t="s">
        <v>1</v>
      </c>
      <c r="E1400" s="99" t="s">
        <v>1226</v>
      </c>
      <c r="F1400" s="248">
        <v>0</v>
      </c>
      <c r="G1400" s="248"/>
      <c r="H1400" s="248">
        <f t="shared" si="102"/>
        <v>0</v>
      </c>
      <c r="I1400" s="251"/>
    </row>
    <row r="1401" ht="17.1" customHeight="1" spans="1:9">
      <c r="A1401" s="246">
        <v>23016</v>
      </c>
      <c r="B1401" s="96" t="s">
        <v>1140</v>
      </c>
      <c r="C1401" s="96" t="s">
        <v>264</v>
      </c>
      <c r="D1401" s="96" t="s">
        <v>1</v>
      </c>
      <c r="E1401" s="99" t="s">
        <v>1227</v>
      </c>
      <c r="F1401" s="248">
        <v>0</v>
      </c>
      <c r="G1401" s="248"/>
      <c r="H1401" s="248">
        <f t="shared" si="102"/>
        <v>0</v>
      </c>
      <c r="I1401" s="251"/>
    </row>
    <row r="1402" ht="17.1" customHeight="1" spans="1:9">
      <c r="A1402" s="246">
        <v>232</v>
      </c>
      <c r="B1402" s="96" t="s">
        <v>1228</v>
      </c>
      <c r="C1402" s="96" t="s">
        <v>1</v>
      </c>
      <c r="D1402" s="96" t="s">
        <v>1</v>
      </c>
      <c r="E1402" s="99" t="s">
        <v>1229</v>
      </c>
      <c r="F1402" s="248">
        <f>F1403+F1404+F1409</f>
        <v>10600</v>
      </c>
      <c r="G1402" s="248">
        <f>G1403+G1404+G1409</f>
        <v>51</v>
      </c>
      <c r="H1402" s="248">
        <f>H1403+H1404+H1409</f>
        <v>10651</v>
      </c>
      <c r="I1402" s="251"/>
    </row>
    <row r="1403" ht="17.1" customHeight="1" spans="1:9">
      <c r="A1403" s="246">
        <v>23201</v>
      </c>
      <c r="B1403" s="96" t="s">
        <v>1228</v>
      </c>
      <c r="C1403" s="96" t="s">
        <v>113</v>
      </c>
      <c r="D1403" s="96" t="s">
        <v>1</v>
      </c>
      <c r="E1403" s="99" t="s">
        <v>1230</v>
      </c>
      <c r="F1403" s="248">
        <v>0</v>
      </c>
      <c r="G1403" s="248"/>
      <c r="H1403" s="248">
        <f>F1403+G1403</f>
        <v>0</v>
      </c>
      <c r="I1403" s="251"/>
    </row>
    <row r="1404" ht="17.1" customHeight="1" spans="1:9">
      <c r="A1404" s="246">
        <v>23202</v>
      </c>
      <c r="B1404" s="96" t="s">
        <v>1228</v>
      </c>
      <c r="C1404" s="96" t="s">
        <v>116</v>
      </c>
      <c r="D1404" s="96" t="s">
        <v>1</v>
      </c>
      <c r="E1404" s="99" t="s">
        <v>1231</v>
      </c>
      <c r="F1404" s="248">
        <f>SUM(F1405:F1408)</f>
        <v>0</v>
      </c>
      <c r="G1404" s="248">
        <f>SUM(G1405:G1408)</f>
        <v>0</v>
      </c>
      <c r="H1404" s="248">
        <f>SUM(H1405:H1408)</f>
        <v>0</v>
      </c>
      <c r="I1404" s="251"/>
    </row>
    <row r="1405" ht="17.1" customHeight="1" spans="1:9">
      <c r="A1405" s="246">
        <v>2320201</v>
      </c>
      <c r="B1405" s="96" t="s">
        <v>1</v>
      </c>
      <c r="C1405" s="96" t="s">
        <v>1</v>
      </c>
      <c r="D1405" s="96" t="s">
        <v>113</v>
      </c>
      <c r="E1405" s="99" t="s">
        <v>1232</v>
      </c>
      <c r="F1405" s="248">
        <v>0</v>
      </c>
      <c r="G1405" s="247"/>
      <c r="H1405" s="247">
        <f>F1405+G1405</f>
        <v>0</v>
      </c>
      <c r="I1405" s="249"/>
    </row>
    <row r="1406" ht="15" spans="1:9">
      <c r="A1406" s="246">
        <v>2320202</v>
      </c>
      <c r="B1406" s="96" t="s">
        <v>1</v>
      </c>
      <c r="C1406" s="96" t="s">
        <v>1</v>
      </c>
      <c r="D1406" s="96" t="s">
        <v>116</v>
      </c>
      <c r="E1406" s="99" t="s">
        <v>1233</v>
      </c>
      <c r="F1406" s="248">
        <v>0</v>
      </c>
      <c r="G1406" s="247"/>
      <c r="H1406" s="247">
        <f>F1406+G1406</f>
        <v>0</v>
      </c>
      <c r="I1406" s="249"/>
    </row>
    <row r="1407" ht="15" spans="1:9">
      <c r="A1407" s="246">
        <v>2320203</v>
      </c>
      <c r="B1407" s="96" t="s">
        <v>1</v>
      </c>
      <c r="C1407" s="96" t="s">
        <v>1</v>
      </c>
      <c r="D1407" s="96" t="s">
        <v>118</v>
      </c>
      <c r="E1407" s="99" t="s">
        <v>1234</v>
      </c>
      <c r="F1407" s="248">
        <v>0</v>
      </c>
      <c r="G1407" s="247"/>
      <c r="H1407" s="247">
        <f>F1407+G1407</f>
        <v>0</v>
      </c>
      <c r="I1407" s="249"/>
    </row>
    <row r="1408" ht="15" spans="1:9">
      <c r="A1408" s="246">
        <v>2320299</v>
      </c>
      <c r="B1408" s="96" t="s">
        <v>1</v>
      </c>
      <c r="C1408" s="96" t="s">
        <v>1</v>
      </c>
      <c r="D1408" s="96" t="s">
        <v>134</v>
      </c>
      <c r="E1408" s="99" t="s">
        <v>1235</v>
      </c>
      <c r="F1408" s="248">
        <v>0</v>
      </c>
      <c r="G1408" s="247"/>
      <c r="H1408" s="247">
        <f>F1408+G1408</f>
        <v>0</v>
      </c>
      <c r="I1408" s="249"/>
    </row>
    <row r="1409" ht="15" spans="1:9">
      <c r="A1409" s="246">
        <v>23203</v>
      </c>
      <c r="B1409" s="96" t="s">
        <v>1228</v>
      </c>
      <c r="C1409" s="96" t="s">
        <v>118</v>
      </c>
      <c r="D1409" s="96" t="s">
        <v>1</v>
      </c>
      <c r="E1409" s="99" t="s">
        <v>1236</v>
      </c>
      <c r="F1409" s="248">
        <f>SUM(F1410:F1413)</f>
        <v>10600</v>
      </c>
      <c r="G1409" s="248">
        <f>SUM(G1410:G1413)</f>
        <v>51</v>
      </c>
      <c r="H1409" s="248">
        <f>SUM(H1410:H1413)</f>
        <v>10651</v>
      </c>
      <c r="I1409" s="251"/>
    </row>
    <row r="1410" ht="15" spans="1:9">
      <c r="A1410" s="246">
        <v>2320301</v>
      </c>
      <c r="B1410" s="96" t="s">
        <v>1</v>
      </c>
      <c r="C1410" s="96" t="s">
        <v>1</v>
      </c>
      <c r="D1410" s="96" t="s">
        <v>113</v>
      </c>
      <c r="E1410" s="99" t="s">
        <v>1237</v>
      </c>
      <c r="F1410" s="248">
        <v>9500</v>
      </c>
      <c r="G1410" s="247">
        <v>51</v>
      </c>
      <c r="H1410" s="247">
        <f>F1410+G1410</f>
        <v>9551</v>
      </c>
      <c r="I1410" s="249"/>
    </row>
    <row r="1411" ht="15" spans="1:9">
      <c r="A1411" s="246">
        <v>2320302</v>
      </c>
      <c r="B1411" s="96" t="s">
        <v>1</v>
      </c>
      <c r="C1411" s="96" t="s">
        <v>1</v>
      </c>
      <c r="D1411" s="96" t="s">
        <v>116</v>
      </c>
      <c r="E1411" s="99" t="s">
        <v>1238</v>
      </c>
      <c r="F1411" s="248">
        <v>0</v>
      </c>
      <c r="G1411" s="247"/>
      <c r="H1411" s="247">
        <f>F1411+G1411</f>
        <v>0</v>
      </c>
      <c r="I1411" s="249"/>
    </row>
    <row r="1412" ht="15" spans="1:9">
      <c r="A1412" s="246">
        <v>2320303</v>
      </c>
      <c r="B1412" s="96" t="s">
        <v>1</v>
      </c>
      <c r="C1412" s="96" t="s">
        <v>1</v>
      </c>
      <c r="D1412" s="96" t="s">
        <v>118</v>
      </c>
      <c r="E1412" s="99" t="s">
        <v>1239</v>
      </c>
      <c r="F1412" s="248">
        <v>1100</v>
      </c>
      <c r="G1412" s="247">
        <v>0</v>
      </c>
      <c r="H1412" s="247">
        <f>F1412+G1412</f>
        <v>1100</v>
      </c>
      <c r="I1412" s="249"/>
    </row>
    <row r="1413" ht="15" spans="1:9">
      <c r="A1413" s="246">
        <v>2320304</v>
      </c>
      <c r="B1413" s="96" t="s">
        <v>1</v>
      </c>
      <c r="C1413" s="96" t="s">
        <v>1</v>
      </c>
      <c r="D1413" s="96" t="s">
        <v>120</v>
      </c>
      <c r="E1413" s="99" t="s">
        <v>1240</v>
      </c>
      <c r="F1413" s="248">
        <v>0</v>
      </c>
      <c r="G1413" s="247"/>
      <c r="H1413" s="247">
        <f>F1413+G1413</f>
        <v>0</v>
      </c>
      <c r="I1413" s="249"/>
    </row>
    <row r="1414" ht="15" spans="1:9">
      <c r="A1414" s="246">
        <v>233</v>
      </c>
      <c r="B1414" s="96" t="s">
        <v>1241</v>
      </c>
      <c r="C1414" s="96" t="s">
        <v>1</v>
      </c>
      <c r="D1414" s="96" t="s">
        <v>1</v>
      </c>
      <c r="E1414" s="99" t="s">
        <v>1242</v>
      </c>
      <c r="F1414" s="248">
        <f>SUM(F1415:F1417)</f>
        <v>80</v>
      </c>
      <c r="G1414" s="248">
        <f>SUM(G1415:G1417)</f>
        <v>0</v>
      </c>
      <c r="H1414" s="248">
        <f>SUM(H1415:H1417)</f>
        <v>80</v>
      </c>
      <c r="I1414" s="251"/>
    </row>
    <row r="1415" ht="15" spans="1:9">
      <c r="A1415" s="110">
        <v>2330301</v>
      </c>
      <c r="B1415" s="96" t="s">
        <v>1</v>
      </c>
      <c r="C1415" s="96" t="s">
        <v>113</v>
      </c>
      <c r="D1415" s="96" t="s">
        <v>1</v>
      </c>
      <c r="E1415" s="99" t="s">
        <v>1243</v>
      </c>
      <c r="F1415" s="248">
        <v>80</v>
      </c>
      <c r="G1415" s="247">
        <v>0</v>
      </c>
      <c r="H1415" s="247">
        <f>F1415+G1415</f>
        <v>80</v>
      </c>
      <c r="I1415" s="249"/>
    </row>
    <row r="1416" ht="15" spans="1:9">
      <c r="A1416" s="110">
        <v>2330302</v>
      </c>
      <c r="B1416" s="96" t="s">
        <v>1</v>
      </c>
      <c r="C1416" s="96" t="s">
        <v>116</v>
      </c>
      <c r="D1416" s="96" t="s">
        <v>1</v>
      </c>
      <c r="E1416" s="99" t="s">
        <v>1244</v>
      </c>
      <c r="F1416" s="248">
        <v>0</v>
      </c>
      <c r="G1416" s="247"/>
      <c r="H1416" s="247">
        <f>F1416+G1416</f>
        <v>0</v>
      </c>
      <c r="I1416" s="249"/>
    </row>
    <row r="1417" ht="15" spans="1:9">
      <c r="A1417" s="110">
        <v>2330303</v>
      </c>
      <c r="B1417" s="96" t="s">
        <v>1</v>
      </c>
      <c r="C1417" s="96" t="s">
        <v>118</v>
      </c>
      <c r="D1417" s="96" t="s">
        <v>1</v>
      </c>
      <c r="E1417" s="99" t="s">
        <v>1245</v>
      </c>
      <c r="F1417" s="248">
        <v>0</v>
      </c>
      <c r="G1417" s="247"/>
      <c r="H1417" s="247">
        <f>F1417+G1417</f>
        <v>0</v>
      </c>
      <c r="I1417" s="249"/>
    </row>
  </sheetData>
  <autoFilter xmlns:etc="http://www.wps.cn/officeDocument/2017/etCustomData" ref="A10:N1417" etc:filterBottomFollowUsedRange="0">
    <extLst/>
  </autoFilter>
  <mergeCells count="13">
    <mergeCell ref="A2:I2"/>
    <mergeCell ref="B3:E3"/>
    <mergeCell ref="B4:D4"/>
    <mergeCell ref="B10:E10"/>
    <mergeCell ref="A4:A8"/>
    <mergeCell ref="B5:B8"/>
    <mergeCell ref="C5:C8"/>
    <mergeCell ref="D5:D8"/>
    <mergeCell ref="E4:E8"/>
    <mergeCell ref="F4:F8"/>
    <mergeCell ref="G4:G8"/>
    <mergeCell ref="H4:H8"/>
    <mergeCell ref="I4:I8"/>
  </mergeCells>
  <conditionalFormatting sqref="A11:A1417">
    <cfRule type="duplicateValues" dxfId="0" priority="1"/>
  </conditionalFormatting>
  <pageMargins left="0.751388888888889" right="0.751388888888889" top="1" bottom="1" header="0.5" footer="0.5"/>
  <pageSetup paperSize="9" scale="64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zoomScale="70" zoomScaleNormal="70" workbookViewId="0">
      <selection activeCell="A1" sqref="A1"/>
    </sheetView>
  </sheetViews>
  <sheetFormatPr defaultColWidth="9" defaultRowHeight="13.5"/>
  <cols>
    <col min="1" max="1" width="48.5" style="187" customWidth="1"/>
    <col min="2" max="3" width="19.625" style="188" customWidth="1"/>
    <col min="4" max="4" width="20.875" style="188" customWidth="1"/>
    <col min="5" max="5" width="48.7583333333333" style="189" customWidth="1"/>
    <col min="6" max="8" width="19.625" style="188" customWidth="1"/>
    <col min="9" max="9" width="29.375" style="187" customWidth="1"/>
    <col min="10" max="10" width="26.625" style="187" customWidth="1"/>
    <col min="11" max="11" width="20.7583333333333" style="187" customWidth="1"/>
    <col min="12" max="16384" width="9" style="187"/>
  </cols>
  <sheetData>
    <row r="1" ht="36" customHeight="1" spans="1:9">
      <c r="A1" s="67" t="s">
        <v>1246</v>
      </c>
      <c r="B1" s="190" t="s">
        <v>1</v>
      </c>
      <c r="C1" s="190" t="s">
        <v>1</v>
      </c>
      <c r="D1" s="190" t="s">
        <v>1</v>
      </c>
      <c r="E1" s="191" t="s">
        <v>1</v>
      </c>
      <c r="F1" s="190" t="s">
        <v>1</v>
      </c>
      <c r="G1" s="190" t="s">
        <v>1</v>
      </c>
      <c r="H1" s="190" t="s">
        <v>1</v>
      </c>
      <c r="I1" s="80" t="s">
        <v>1</v>
      </c>
    </row>
    <row r="2" ht="42.95" customHeight="1" spans="1:9">
      <c r="A2" s="192" t="s">
        <v>1247</v>
      </c>
      <c r="B2" s="193"/>
      <c r="C2" s="193"/>
      <c r="D2" s="193"/>
      <c r="E2" s="194"/>
      <c r="F2" s="193"/>
      <c r="G2" s="193"/>
      <c r="H2" s="193"/>
      <c r="I2" s="222"/>
    </row>
    <row r="3" ht="35.1" customHeight="1" spans="1:9">
      <c r="A3" s="84"/>
      <c r="B3" s="85"/>
      <c r="C3" s="85" t="s">
        <v>1</v>
      </c>
      <c r="D3" s="85" t="s">
        <v>1</v>
      </c>
      <c r="E3" s="195" t="s">
        <v>1</v>
      </c>
      <c r="F3" s="196" t="s">
        <v>1</v>
      </c>
      <c r="G3" s="196" t="s">
        <v>1</v>
      </c>
      <c r="H3" s="196" t="s">
        <v>1</v>
      </c>
      <c r="I3" s="109" t="s">
        <v>3</v>
      </c>
    </row>
    <row r="4" s="185" customFormat="1" ht="21.95" customHeight="1" spans="1:9">
      <c r="A4" s="197" t="s">
        <v>4</v>
      </c>
      <c r="B4" s="198"/>
      <c r="C4" s="198"/>
      <c r="D4" s="198"/>
      <c r="E4" s="199" t="s">
        <v>5</v>
      </c>
      <c r="F4" s="200"/>
      <c r="G4" s="200"/>
      <c r="H4" s="200"/>
      <c r="I4" s="223" t="s">
        <v>6</v>
      </c>
    </row>
    <row r="5" s="185" customFormat="1" ht="21.95" customHeight="1" spans="1:9">
      <c r="A5" s="197" t="s">
        <v>7</v>
      </c>
      <c r="B5" s="198" t="s">
        <v>8</v>
      </c>
      <c r="C5" s="201" t="s">
        <v>9</v>
      </c>
      <c r="D5" s="201" t="s">
        <v>10</v>
      </c>
      <c r="E5" s="199" t="s">
        <v>7</v>
      </c>
      <c r="F5" s="200" t="s">
        <v>8</v>
      </c>
      <c r="G5" s="202" t="s">
        <v>9</v>
      </c>
      <c r="H5" s="202" t="s">
        <v>10</v>
      </c>
      <c r="I5" s="224"/>
    </row>
    <row r="6" s="185" customFormat="1" ht="21.95" customHeight="1" spans="1:9">
      <c r="A6" s="203"/>
      <c r="B6" s="198"/>
      <c r="C6" s="198"/>
      <c r="D6" s="198"/>
      <c r="E6" s="204"/>
      <c r="F6" s="200"/>
      <c r="G6" s="200"/>
      <c r="H6" s="200"/>
      <c r="I6" s="224"/>
    </row>
    <row r="7" s="186" customFormat="1" ht="35.1" customHeight="1" spans="1:11">
      <c r="A7" s="205" t="s">
        <v>11</v>
      </c>
      <c r="B7" s="206" t="s">
        <v>12</v>
      </c>
      <c r="C7" s="206" t="s">
        <v>13</v>
      </c>
      <c r="D7" s="206" t="s">
        <v>14</v>
      </c>
      <c r="E7" s="207" t="s">
        <v>15</v>
      </c>
      <c r="F7" s="208" t="s">
        <v>16</v>
      </c>
      <c r="G7" s="208" t="s">
        <v>17</v>
      </c>
      <c r="H7" s="208" t="s">
        <v>18</v>
      </c>
      <c r="I7" s="225" t="s">
        <v>19</v>
      </c>
      <c r="J7" s="226"/>
      <c r="K7" s="226"/>
    </row>
    <row r="8" s="186" customFormat="1" ht="54" customHeight="1" spans="1:11">
      <c r="A8" s="209" t="s">
        <v>20</v>
      </c>
      <c r="B8" s="210">
        <v>46032</v>
      </c>
      <c r="C8" s="211"/>
      <c r="D8" s="211">
        <f t="shared" ref="D8:D14" si="0">SUM(B8:C8)</f>
        <v>46032</v>
      </c>
      <c r="E8" s="212" t="s">
        <v>21</v>
      </c>
      <c r="F8" s="210">
        <v>217687.62</v>
      </c>
      <c r="G8" s="213">
        <f>42059.58+16+3000+3</f>
        <v>45078.58</v>
      </c>
      <c r="H8" s="213">
        <f t="shared" ref="H8:H14" si="1">SUM(F8:G8)</f>
        <v>262766.2</v>
      </c>
      <c r="I8" s="227" t="s">
        <v>1</v>
      </c>
      <c r="J8" s="226"/>
      <c r="K8" s="228"/>
    </row>
    <row r="9" s="186" customFormat="1" ht="51.95" customHeight="1" spans="1:11">
      <c r="A9" s="214" t="s">
        <v>22</v>
      </c>
      <c r="B9" s="210">
        <v>3600</v>
      </c>
      <c r="C9" s="215">
        <v>0</v>
      </c>
      <c r="D9" s="211">
        <f t="shared" si="0"/>
        <v>3600</v>
      </c>
      <c r="E9" s="216" t="s">
        <v>23</v>
      </c>
      <c r="F9" s="210">
        <f>2400.76+9</f>
        <v>2409.76</v>
      </c>
      <c r="G9" s="213"/>
      <c r="H9" s="213">
        <f t="shared" si="1"/>
        <v>2409.76</v>
      </c>
      <c r="I9" s="229"/>
      <c r="J9" s="226"/>
      <c r="K9" s="226"/>
    </row>
    <row r="10" s="186" customFormat="1" ht="44.1" customHeight="1" spans="1:11">
      <c r="A10" s="209" t="s">
        <v>24</v>
      </c>
      <c r="B10" s="210">
        <v>130000.38</v>
      </c>
      <c r="C10" s="215">
        <v>27850.35</v>
      </c>
      <c r="D10" s="211">
        <f t="shared" si="0"/>
        <v>157850.73</v>
      </c>
      <c r="E10" s="212" t="s">
        <v>25</v>
      </c>
      <c r="F10" s="210">
        <v>19103</v>
      </c>
      <c r="G10" s="213">
        <v>8770.77</v>
      </c>
      <c r="H10" s="213">
        <f t="shared" si="1"/>
        <v>27873.77</v>
      </c>
      <c r="I10" s="229" t="s">
        <v>1</v>
      </c>
      <c r="J10" s="228"/>
      <c r="K10" s="226"/>
    </row>
    <row r="11" s="186" customFormat="1" ht="57" customHeight="1" spans="1:11">
      <c r="A11" s="209" t="s">
        <v>26</v>
      </c>
      <c r="B11" s="210">
        <v>0</v>
      </c>
      <c r="C11" s="211"/>
      <c r="D11" s="211">
        <f t="shared" si="0"/>
        <v>0</v>
      </c>
      <c r="E11" s="212" t="s">
        <v>27</v>
      </c>
      <c r="F11" s="210">
        <v>5507</v>
      </c>
      <c r="G11" s="213"/>
      <c r="H11" s="213">
        <f t="shared" si="1"/>
        <v>5507</v>
      </c>
      <c r="I11" s="229"/>
      <c r="J11" s="226"/>
      <c r="K11" s="226"/>
    </row>
    <row r="12" s="186" customFormat="1" ht="53.1" customHeight="1" spans="1:11">
      <c r="A12" s="209" t="s">
        <v>28</v>
      </c>
      <c r="B12" s="210">
        <v>500</v>
      </c>
      <c r="C12" s="211">
        <f>25980+3</f>
        <v>25983</v>
      </c>
      <c r="D12" s="211">
        <f t="shared" si="0"/>
        <v>26483</v>
      </c>
      <c r="E12" s="212" t="s">
        <v>29</v>
      </c>
      <c r="F12" s="213"/>
      <c r="G12" s="213"/>
      <c r="H12" s="213">
        <f t="shared" si="1"/>
        <v>0</v>
      </c>
      <c r="I12" s="229" t="s">
        <v>1</v>
      </c>
      <c r="J12" s="226"/>
      <c r="K12" s="226"/>
    </row>
    <row r="13" s="186" customFormat="1" ht="51.95" customHeight="1" spans="1:11">
      <c r="A13" s="209" t="s">
        <v>30</v>
      </c>
      <c r="B13" s="210">
        <v>25028</v>
      </c>
      <c r="C13" s="211">
        <v>16</v>
      </c>
      <c r="D13" s="211">
        <f t="shared" si="0"/>
        <v>25044</v>
      </c>
      <c r="E13" s="212" t="s">
        <v>1248</v>
      </c>
      <c r="F13" s="213"/>
      <c r="G13" s="213"/>
      <c r="H13" s="213">
        <f t="shared" si="1"/>
        <v>0</v>
      </c>
      <c r="I13" s="229"/>
      <c r="J13" s="226"/>
      <c r="K13" s="226"/>
    </row>
    <row r="14" s="186" customFormat="1" ht="45.95" customHeight="1" spans="1:11">
      <c r="A14" s="209" t="s">
        <v>32</v>
      </c>
      <c r="B14" s="210">
        <v>39538</v>
      </c>
      <c r="C14" s="211"/>
      <c r="D14" s="211">
        <f t="shared" si="0"/>
        <v>39538</v>
      </c>
      <c r="E14" s="212" t="s">
        <v>1249</v>
      </c>
      <c r="F14" s="213"/>
      <c r="G14" s="213"/>
      <c r="H14" s="213">
        <f t="shared" si="1"/>
        <v>0</v>
      </c>
      <c r="I14" s="227"/>
      <c r="J14" s="228"/>
      <c r="K14" s="226"/>
    </row>
    <row r="15" s="186" customFormat="1" ht="54" customHeight="1" spans="1:11">
      <c r="A15" s="217" t="s">
        <v>34</v>
      </c>
      <c r="B15" s="210">
        <v>9</v>
      </c>
      <c r="C15" s="211"/>
      <c r="D15" s="211"/>
      <c r="E15" s="212" t="s">
        <v>1250</v>
      </c>
      <c r="F15" s="213"/>
      <c r="G15" s="213"/>
      <c r="H15" s="213">
        <v>0</v>
      </c>
      <c r="I15" s="227"/>
      <c r="J15" s="228"/>
      <c r="K15" s="226"/>
    </row>
    <row r="16" s="186" customFormat="1" ht="42.95" customHeight="1" spans="1:11">
      <c r="A16" s="197" t="s">
        <v>36</v>
      </c>
      <c r="B16" s="218">
        <f>SUM(B8:B15)</f>
        <v>244707.38</v>
      </c>
      <c r="C16" s="218">
        <f t="shared" ref="B16:G16" si="2">SUM(C8:C14)</f>
        <v>53849.35</v>
      </c>
      <c r="D16" s="218">
        <f>SUM(B16:C16)</f>
        <v>298556.73</v>
      </c>
      <c r="E16" s="219" t="s">
        <v>37</v>
      </c>
      <c r="F16" s="220">
        <f t="shared" si="2"/>
        <v>244707.38</v>
      </c>
      <c r="G16" s="220">
        <f t="shared" si="2"/>
        <v>53849.35</v>
      </c>
      <c r="H16" s="220">
        <f>SUM(F16:G16)</f>
        <v>298556.73</v>
      </c>
      <c r="I16" s="230" t="s">
        <v>1</v>
      </c>
      <c r="J16" s="231"/>
      <c r="K16" s="232"/>
    </row>
    <row r="17" ht="44.1" customHeight="1" spans="1:9">
      <c r="A17" s="221" t="s">
        <v>38</v>
      </c>
      <c r="B17" s="190"/>
      <c r="C17" s="190"/>
      <c r="D17" s="190"/>
      <c r="E17" s="191"/>
      <c r="F17" s="190"/>
      <c r="G17" s="190"/>
      <c r="H17" s="190"/>
      <c r="I17" s="80"/>
    </row>
    <row r="21" ht="12" customHeight="1"/>
  </sheetData>
  <mergeCells count="13">
    <mergeCell ref="A2:I2"/>
    <mergeCell ref="A3:B3"/>
    <mergeCell ref="A4:D4"/>
    <mergeCell ref="E4:H4"/>
    <mergeCell ref="A5:A6"/>
    <mergeCell ref="B5:B6"/>
    <mergeCell ref="C5:C6"/>
    <mergeCell ref="D5:D6"/>
    <mergeCell ref="E5:E6"/>
    <mergeCell ref="F5:F6"/>
    <mergeCell ref="G5:G6"/>
    <mergeCell ref="H5:H6"/>
    <mergeCell ref="I4:I6"/>
  </mergeCells>
  <pageMargins left="0.75" right="0.75" top="1" bottom="1" header="0.5" footer="0.5"/>
  <pageSetup paperSize="9" scale="5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F3" sqref="F3"/>
    </sheetView>
  </sheetViews>
  <sheetFormatPr defaultColWidth="9" defaultRowHeight="13.5" outlineLevelCol="5"/>
  <cols>
    <col min="1" max="1" width="8.625" customWidth="1"/>
    <col min="2" max="2" width="26.625" customWidth="1"/>
    <col min="3" max="5" width="19.875" style="36" customWidth="1"/>
    <col min="6" max="6" width="25.625" customWidth="1"/>
  </cols>
  <sheetData>
    <row r="1" ht="23.1" customHeight="1" spans="1:6">
      <c r="A1" s="38" t="s">
        <v>1251</v>
      </c>
      <c r="B1" s="167" t="s">
        <v>1</v>
      </c>
      <c r="C1" s="168" t="s">
        <v>1</v>
      </c>
      <c r="D1" s="168" t="s">
        <v>1</v>
      </c>
      <c r="E1" s="168" t="s">
        <v>1</v>
      </c>
      <c r="F1" s="167" t="s">
        <v>1</v>
      </c>
    </row>
    <row r="2" ht="30" customHeight="1" spans="1:6">
      <c r="A2" s="169" t="s">
        <v>1252</v>
      </c>
      <c r="B2" s="170"/>
      <c r="C2" s="171"/>
      <c r="D2" s="171"/>
      <c r="E2" s="171"/>
      <c r="F2" s="170"/>
    </row>
    <row r="3" ht="23.1" customHeight="1" spans="1:6">
      <c r="A3" s="172"/>
      <c r="B3" s="8" t="s">
        <v>1</v>
      </c>
      <c r="C3" s="42" t="s">
        <v>1</v>
      </c>
      <c r="D3" s="42" t="s">
        <v>1</v>
      </c>
      <c r="E3" s="42" t="s">
        <v>1</v>
      </c>
      <c r="F3" s="11" t="s">
        <v>3</v>
      </c>
    </row>
    <row r="4" ht="33.95" customHeight="1" spans="1:6">
      <c r="A4" s="14" t="s">
        <v>41</v>
      </c>
      <c r="B4" s="14" t="s">
        <v>42</v>
      </c>
      <c r="C4" s="173" t="s">
        <v>1253</v>
      </c>
      <c r="D4" s="173" t="s">
        <v>9</v>
      </c>
      <c r="E4" s="173" t="s">
        <v>44</v>
      </c>
      <c r="F4" s="15" t="s">
        <v>6</v>
      </c>
    </row>
    <row r="5" ht="33.95" customHeight="1" spans="1:6">
      <c r="A5" s="14"/>
      <c r="B5" s="14"/>
      <c r="C5" s="173"/>
      <c r="D5" s="173"/>
      <c r="E5" s="173"/>
      <c r="F5" s="15"/>
    </row>
    <row r="6" ht="29.1" customHeight="1" spans="1:6">
      <c r="A6" s="16" t="s">
        <v>45</v>
      </c>
      <c r="B6" s="16" t="s">
        <v>12</v>
      </c>
      <c r="C6" s="174" t="s">
        <v>13</v>
      </c>
      <c r="D6" s="174" t="s">
        <v>46</v>
      </c>
      <c r="E6" s="174" t="s">
        <v>47</v>
      </c>
      <c r="F6" s="17" t="s">
        <v>16</v>
      </c>
    </row>
    <row r="7" ht="23.1" customHeight="1" spans="1:6">
      <c r="A7" s="24" t="s">
        <v>48</v>
      </c>
      <c r="B7" s="175" t="s">
        <v>49</v>
      </c>
      <c r="C7" s="176">
        <f>SUM(C8:C23)</f>
        <v>37586.336</v>
      </c>
      <c r="D7" s="177">
        <f>SUM(D8:D23)</f>
        <v>0</v>
      </c>
      <c r="E7" s="177">
        <f t="shared" ref="E7:E34" si="0">SUM(C7:D7)</f>
        <v>37586.336</v>
      </c>
      <c r="F7" s="20" t="s">
        <v>1</v>
      </c>
    </row>
    <row r="8" ht="23.1" customHeight="1" spans="1:6">
      <c r="A8" s="24" t="s">
        <v>50</v>
      </c>
      <c r="B8" s="24" t="s">
        <v>51</v>
      </c>
      <c r="C8" s="178">
        <v>7544.32</v>
      </c>
      <c r="D8" s="179"/>
      <c r="E8" s="179">
        <f t="shared" si="0"/>
        <v>7544.32</v>
      </c>
      <c r="F8" s="20" t="s">
        <v>1</v>
      </c>
    </row>
    <row r="9" ht="23.1" customHeight="1" spans="1:6">
      <c r="A9" s="24" t="s">
        <v>52</v>
      </c>
      <c r="B9" s="24" t="s">
        <v>53</v>
      </c>
      <c r="C9" s="178">
        <v>2721.392</v>
      </c>
      <c r="D9" s="179"/>
      <c r="E9" s="179">
        <f t="shared" si="0"/>
        <v>2721.392</v>
      </c>
      <c r="F9" s="20" t="s">
        <v>1</v>
      </c>
    </row>
    <row r="10" ht="23.1" customHeight="1" spans="1:6">
      <c r="A10" s="24" t="s">
        <v>54</v>
      </c>
      <c r="B10" s="24" t="s">
        <v>55</v>
      </c>
      <c r="C10" s="180"/>
      <c r="D10" s="179"/>
      <c r="E10" s="179">
        <f t="shared" si="0"/>
        <v>0</v>
      </c>
      <c r="F10" s="20" t="s">
        <v>1</v>
      </c>
    </row>
    <row r="11" ht="23.1" customHeight="1" spans="1:6">
      <c r="A11" s="24" t="s">
        <v>56</v>
      </c>
      <c r="B11" s="24" t="s">
        <v>57</v>
      </c>
      <c r="C11" s="180">
        <v>2129.2</v>
      </c>
      <c r="D11" s="179"/>
      <c r="E11" s="179">
        <f t="shared" si="0"/>
        <v>2129.2</v>
      </c>
      <c r="F11" s="20" t="s">
        <v>1</v>
      </c>
    </row>
    <row r="12" ht="23.1" customHeight="1" spans="1:6">
      <c r="A12" s="24" t="s">
        <v>58</v>
      </c>
      <c r="B12" s="24" t="s">
        <v>59</v>
      </c>
      <c r="C12" s="178">
        <v>696.544</v>
      </c>
      <c r="D12" s="179"/>
      <c r="E12" s="179">
        <f t="shared" si="0"/>
        <v>696.544</v>
      </c>
      <c r="F12" s="20" t="s">
        <v>1</v>
      </c>
    </row>
    <row r="13" ht="23.1" customHeight="1" spans="1:6">
      <c r="A13" s="24" t="s">
        <v>60</v>
      </c>
      <c r="B13" s="24" t="s">
        <v>61</v>
      </c>
      <c r="C13" s="178">
        <v>962.528</v>
      </c>
      <c r="D13" s="179"/>
      <c r="E13" s="179">
        <f t="shared" si="0"/>
        <v>962.528</v>
      </c>
      <c r="F13" s="20" t="s">
        <v>1</v>
      </c>
    </row>
    <row r="14" ht="23.1" customHeight="1" spans="1:6">
      <c r="A14" s="24" t="s">
        <v>62</v>
      </c>
      <c r="B14" s="24" t="s">
        <v>63</v>
      </c>
      <c r="C14" s="178">
        <v>3001.608</v>
      </c>
      <c r="D14" s="179"/>
      <c r="E14" s="179">
        <f t="shared" si="0"/>
        <v>3001.608</v>
      </c>
      <c r="F14" s="20" t="s">
        <v>1</v>
      </c>
    </row>
    <row r="15" ht="23.1" customHeight="1" spans="1:6">
      <c r="A15" s="24" t="s">
        <v>64</v>
      </c>
      <c r="B15" s="24" t="s">
        <v>65</v>
      </c>
      <c r="C15" s="178">
        <v>1281.08</v>
      </c>
      <c r="D15" s="179"/>
      <c r="E15" s="179">
        <f t="shared" si="0"/>
        <v>1281.08</v>
      </c>
      <c r="F15" s="20" t="s">
        <v>1</v>
      </c>
    </row>
    <row r="16" ht="23.1" customHeight="1" spans="1:6">
      <c r="A16" s="24" t="s">
        <v>66</v>
      </c>
      <c r="B16" s="24" t="s">
        <v>67</v>
      </c>
      <c r="C16" s="178">
        <v>1374.528</v>
      </c>
      <c r="D16" s="179"/>
      <c r="E16" s="179">
        <f t="shared" si="0"/>
        <v>1374.528</v>
      </c>
      <c r="F16" s="20" t="s">
        <v>1</v>
      </c>
    </row>
    <row r="17" ht="23.1" customHeight="1" spans="1:6">
      <c r="A17" s="24" t="s">
        <v>68</v>
      </c>
      <c r="B17" s="24" t="s">
        <v>69</v>
      </c>
      <c r="C17" s="178">
        <v>2934.112</v>
      </c>
      <c r="D17" s="179"/>
      <c r="E17" s="179">
        <f t="shared" si="0"/>
        <v>2934.112</v>
      </c>
      <c r="F17" s="20" t="s">
        <v>1</v>
      </c>
    </row>
    <row r="18" ht="23.1" customHeight="1" spans="1:6">
      <c r="A18" s="24" t="s">
        <v>70</v>
      </c>
      <c r="B18" s="24" t="s">
        <v>71</v>
      </c>
      <c r="C18" s="178">
        <v>9602.592</v>
      </c>
      <c r="D18" s="179"/>
      <c r="E18" s="179">
        <f t="shared" si="0"/>
        <v>9602.592</v>
      </c>
      <c r="F18" s="20" t="s">
        <v>1</v>
      </c>
    </row>
    <row r="19" ht="23.1" customHeight="1" spans="1:6">
      <c r="A19" s="24" t="s">
        <v>72</v>
      </c>
      <c r="B19" s="24" t="s">
        <v>73</v>
      </c>
      <c r="C19" s="178">
        <v>233.456</v>
      </c>
      <c r="D19" s="179"/>
      <c r="E19" s="179">
        <f t="shared" si="0"/>
        <v>233.456</v>
      </c>
      <c r="F19" s="20" t="s">
        <v>1</v>
      </c>
    </row>
    <row r="20" ht="23.1" customHeight="1" spans="1:6">
      <c r="A20" s="24" t="s">
        <v>74</v>
      </c>
      <c r="B20" s="24" t="s">
        <v>75</v>
      </c>
      <c r="C20" s="178">
        <v>4577.2</v>
      </c>
      <c r="D20" s="179"/>
      <c r="E20" s="179">
        <f t="shared" si="0"/>
        <v>4577.2</v>
      </c>
      <c r="F20" s="20" t="s">
        <v>1</v>
      </c>
    </row>
    <row r="21" ht="23.1" customHeight="1" spans="1:6">
      <c r="A21" s="24" t="s">
        <v>76</v>
      </c>
      <c r="B21" s="24" t="s">
        <v>77</v>
      </c>
      <c r="C21" s="178">
        <v>388.96</v>
      </c>
      <c r="D21" s="179"/>
      <c r="E21" s="179">
        <f t="shared" si="0"/>
        <v>388.96</v>
      </c>
      <c r="F21" s="20" t="s">
        <v>1</v>
      </c>
    </row>
    <row r="22" ht="23.1" customHeight="1" spans="1:6">
      <c r="A22" s="24" t="s">
        <v>78</v>
      </c>
      <c r="B22" s="24" t="s">
        <v>79</v>
      </c>
      <c r="C22" s="178">
        <v>138.816</v>
      </c>
      <c r="D22" s="179"/>
      <c r="E22" s="179">
        <f t="shared" si="0"/>
        <v>138.816</v>
      </c>
      <c r="F22" s="20" t="s">
        <v>1</v>
      </c>
    </row>
    <row r="23" ht="23.1" customHeight="1" spans="1:6">
      <c r="A23" s="24" t="s">
        <v>80</v>
      </c>
      <c r="B23" s="24" t="s">
        <v>81</v>
      </c>
      <c r="C23" s="178">
        <v>0</v>
      </c>
      <c r="D23" s="179"/>
      <c r="E23" s="179">
        <f t="shared" si="0"/>
        <v>0</v>
      </c>
      <c r="F23" s="20" t="s">
        <v>1</v>
      </c>
    </row>
    <row r="24" ht="23.1" customHeight="1" spans="1:6">
      <c r="A24" s="24" t="s">
        <v>82</v>
      </c>
      <c r="B24" s="24" t="s">
        <v>83</v>
      </c>
      <c r="C24" s="177">
        <f>SUM(C25:C32)</f>
        <v>8446.16</v>
      </c>
      <c r="D24" s="177">
        <f>SUM(D25:D32)</f>
        <v>0</v>
      </c>
      <c r="E24" s="177">
        <f t="shared" si="0"/>
        <v>8446.16</v>
      </c>
      <c r="F24" s="20" t="s">
        <v>1</v>
      </c>
    </row>
    <row r="25" ht="23.1" customHeight="1" spans="1:6">
      <c r="A25" s="24" t="s">
        <v>84</v>
      </c>
      <c r="B25" s="24" t="s">
        <v>85</v>
      </c>
      <c r="C25" s="181">
        <v>1487</v>
      </c>
      <c r="D25" s="179"/>
      <c r="E25" s="179">
        <f t="shared" si="0"/>
        <v>1487</v>
      </c>
      <c r="F25" s="20" t="s">
        <v>1</v>
      </c>
    </row>
    <row r="26" ht="23.1" customHeight="1" spans="1:6">
      <c r="A26" s="24" t="s">
        <v>86</v>
      </c>
      <c r="B26" s="24" t="s">
        <v>87</v>
      </c>
      <c r="C26" s="181">
        <v>2955</v>
      </c>
      <c r="D26" s="179"/>
      <c r="E26" s="179">
        <f t="shared" si="0"/>
        <v>2955</v>
      </c>
      <c r="F26" s="20" t="s">
        <v>1</v>
      </c>
    </row>
    <row r="27" ht="23.1" customHeight="1" spans="1:6">
      <c r="A27" s="24" t="s">
        <v>88</v>
      </c>
      <c r="B27" s="24" t="s">
        <v>89</v>
      </c>
      <c r="C27" s="181">
        <v>2103</v>
      </c>
      <c r="D27" s="179"/>
      <c r="E27" s="179">
        <f t="shared" si="0"/>
        <v>2103</v>
      </c>
      <c r="F27" s="20" t="s">
        <v>1</v>
      </c>
    </row>
    <row r="28" ht="23.1" customHeight="1" spans="1:6">
      <c r="A28" s="24" t="s">
        <v>90</v>
      </c>
      <c r="B28" s="24" t="s">
        <v>91</v>
      </c>
      <c r="C28" s="180"/>
      <c r="D28" s="179"/>
      <c r="E28" s="179">
        <f t="shared" si="0"/>
        <v>0</v>
      </c>
      <c r="F28" s="20" t="s">
        <v>1</v>
      </c>
    </row>
    <row r="29" ht="30" customHeight="1" spans="1:6">
      <c r="A29" s="24" t="s">
        <v>92</v>
      </c>
      <c r="B29" s="24" t="s">
        <v>93</v>
      </c>
      <c r="C29" s="181">
        <v>1511</v>
      </c>
      <c r="D29" s="182"/>
      <c r="E29" s="182">
        <f t="shared" si="0"/>
        <v>1511</v>
      </c>
      <c r="F29" s="183"/>
    </row>
    <row r="30" ht="23.1" customHeight="1" spans="1:6">
      <c r="A30" s="24" t="s">
        <v>94</v>
      </c>
      <c r="B30" s="24" t="s">
        <v>95</v>
      </c>
      <c r="C30" s="180"/>
      <c r="D30" s="179"/>
      <c r="E30" s="179">
        <f t="shared" si="0"/>
        <v>0</v>
      </c>
      <c r="F30" s="20" t="s">
        <v>1</v>
      </c>
    </row>
    <row r="31" ht="23.1" customHeight="1" spans="1:6">
      <c r="A31" s="24" t="s">
        <v>96</v>
      </c>
      <c r="B31" s="24" t="s">
        <v>97</v>
      </c>
      <c r="C31" s="181">
        <v>171</v>
      </c>
      <c r="D31" s="179"/>
      <c r="E31" s="179">
        <f t="shared" si="0"/>
        <v>171</v>
      </c>
      <c r="F31" s="20" t="s">
        <v>1</v>
      </c>
    </row>
    <row r="32" ht="23.1" customHeight="1" spans="1:6">
      <c r="A32" s="24" t="s">
        <v>98</v>
      </c>
      <c r="B32" s="24" t="s">
        <v>99</v>
      </c>
      <c r="C32" s="181">
        <v>219.16</v>
      </c>
      <c r="D32" s="179"/>
      <c r="E32" s="179">
        <f t="shared" si="0"/>
        <v>219.16</v>
      </c>
      <c r="F32" s="20" t="s">
        <v>1</v>
      </c>
    </row>
    <row r="33" ht="23.1" customHeight="1" spans="1:6">
      <c r="A33" s="24" t="s">
        <v>1</v>
      </c>
      <c r="B33" s="24" t="s">
        <v>1</v>
      </c>
      <c r="C33" s="179"/>
      <c r="D33" s="179"/>
      <c r="E33" s="179">
        <f t="shared" si="0"/>
        <v>0</v>
      </c>
      <c r="F33" s="20" t="s">
        <v>1</v>
      </c>
    </row>
    <row r="34" ht="23.1" customHeight="1" spans="1:6">
      <c r="A34" s="184" t="s">
        <v>100</v>
      </c>
      <c r="B34" s="184"/>
      <c r="C34" s="177">
        <f>SUM(C7,C24)</f>
        <v>46032.496</v>
      </c>
      <c r="D34" s="177">
        <f>SUM(D7,D24)</f>
        <v>0</v>
      </c>
      <c r="E34" s="177">
        <f t="shared" si="0"/>
        <v>46032.496</v>
      </c>
      <c r="F34" s="20" t="s">
        <v>1</v>
      </c>
    </row>
  </sheetData>
  <autoFilter xmlns:etc="http://www.wps.cn/officeDocument/2017/etCustomData" ref="A5:F34" etc:filterBottomFollowUsedRange="0">
    <extLst/>
  </autoFilter>
  <mergeCells count="8">
    <mergeCell ref="A2:F2"/>
    <mergeCell ref="A34:B3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7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1" sqref="A1"/>
    </sheetView>
  </sheetViews>
  <sheetFormatPr defaultColWidth="9" defaultRowHeight="13.5" outlineLevelRow="7"/>
  <cols>
    <col min="1" max="1" width="9" style="65"/>
    <col min="2" max="2" width="19.875" style="65" customWidth="1"/>
    <col min="3" max="3" width="41" style="65" customWidth="1"/>
    <col min="4" max="4" width="17.2583333333333" style="65" customWidth="1"/>
    <col min="5" max="6" width="19.875" style="65" customWidth="1"/>
    <col min="7" max="7" width="14.5" style="65" customWidth="1"/>
    <col min="8" max="11" width="17.875" style="65" customWidth="1"/>
    <col min="12" max="16384" width="9" style="65"/>
  </cols>
  <sheetData>
    <row r="1" ht="26.1" customHeight="1" spans="1:4">
      <c r="A1" s="147" t="s">
        <v>1254</v>
      </c>
      <c r="C1" s="148"/>
      <c r="D1" s="148"/>
    </row>
    <row r="2" ht="24" spans="1:9">
      <c r="A2" s="149" t="s">
        <v>1255</v>
      </c>
      <c r="B2" s="149"/>
      <c r="C2" s="149"/>
      <c r="D2" s="149"/>
      <c r="E2" s="149"/>
      <c r="F2" s="149"/>
      <c r="G2" s="149"/>
      <c r="H2" s="149"/>
      <c r="I2" s="149"/>
    </row>
    <row r="3" ht="18.75" spans="1:9">
      <c r="A3" s="150"/>
      <c r="B3" s="150"/>
      <c r="C3" s="151"/>
      <c r="D3" s="152"/>
      <c r="E3" s="153"/>
      <c r="F3" s="153"/>
      <c r="G3" s="153"/>
      <c r="H3" s="153"/>
      <c r="I3" s="164" t="s">
        <v>3</v>
      </c>
    </row>
    <row r="4" ht="28.5" spans="1:9">
      <c r="A4" s="154" t="s">
        <v>1256</v>
      </c>
      <c r="B4" s="155" t="s">
        <v>1257</v>
      </c>
      <c r="C4" s="155" t="s">
        <v>1258</v>
      </c>
      <c r="D4" s="155" t="s">
        <v>1259</v>
      </c>
      <c r="E4" s="155" t="s">
        <v>1260</v>
      </c>
      <c r="F4" s="155" t="s">
        <v>1261</v>
      </c>
      <c r="G4" s="155" t="s">
        <v>1262</v>
      </c>
      <c r="H4" s="155" t="s">
        <v>1263</v>
      </c>
      <c r="I4" s="155" t="s">
        <v>1264</v>
      </c>
    </row>
    <row r="5" ht="14.25" spans="1:9">
      <c r="A5" s="156" t="s">
        <v>1265</v>
      </c>
      <c r="B5" s="157"/>
      <c r="C5" s="157"/>
      <c r="D5" s="158"/>
      <c r="E5" s="159"/>
      <c r="F5" s="159"/>
      <c r="G5" s="159"/>
      <c r="H5" s="159"/>
      <c r="I5" s="165">
        <f>SUM(I6:I8)</f>
        <v>3600</v>
      </c>
    </row>
    <row r="6" ht="99.75" spans="1:9">
      <c r="A6" s="160">
        <v>1</v>
      </c>
      <c r="B6" s="161" t="s">
        <v>1266</v>
      </c>
      <c r="C6" s="161" t="s">
        <v>1267</v>
      </c>
      <c r="D6" s="162" t="s">
        <v>1268</v>
      </c>
      <c r="E6" s="163" t="s">
        <v>1269</v>
      </c>
      <c r="F6" s="163" t="s">
        <v>1270</v>
      </c>
      <c r="G6" s="163" t="s">
        <v>1271</v>
      </c>
      <c r="H6" s="163">
        <v>0</v>
      </c>
      <c r="I6" s="166">
        <f>1800</f>
        <v>1800</v>
      </c>
    </row>
    <row r="7" ht="62" customHeight="1" spans="1:9">
      <c r="A7" s="160">
        <v>2</v>
      </c>
      <c r="B7" s="161" t="s">
        <v>1272</v>
      </c>
      <c r="C7" s="161" t="s">
        <v>1273</v>
      </c>
      <c r="D7" s="162" t="s">
        <v>1268</v>
      </c>
      <c r="E7" s="163" t="s">
        <v>1269</v>
      </c>
      <c r="F7" s="162" t="s">
        <v>1274</v>
      </c>
      <c r="G7" s="162" t="s">
        <v>1275</v>
      </c>
      <c r="H7" s="162">
        <v>0</v>
      </c>
      <c r="I7" s="162">
        <v>300</v>
      </c>
    </row>
    <row r="8" ht="57" spans="1:9">
      <c r="A8" s="160">
        <v>3</v>
      </c>
      <c r="B8" s="161" t="s">
        <v>1276</v>
      </c>
      <c r="C8" s="161" t="s">
        <v>1277</v>
      </c>
      <c r="D8" s="162" t="s">
        <v>1268</v>
      </c>
      <c r="E8" s="163" t="s">
        <v>1269</v>
      </c>
      <c r="F8" s="162" t="s">
        <v>1278</v>
      </c>
      <c r="G8" s="162" t="s">
        <v>1279</v>
      </c>
      <c r="H8" s="162">
        <v>0</v>
      </c>
      <c r="I8" s="162">
        <v>1500</v>
      </c>
    </row>
  </sheetData>
  <mergeCells count="2">
    <mergeCell ref="A2:I2"/>
    <mergeCell ref="A5:D5"/>
  </mergeCells>
  <pageMargins left="0.75" right="0.75" top="1" bottom="1" header="0.5" footer="0.5"/>
  <pageSetup paperSize="9" scale="7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zoomScale="85" zoomScaleNormal="85" workbookViewId="0">
      <selection activeCell="A1" sqref="A1"/>
    </sheetView>
  </sheetViews>
  <sheetFormatPr defaultColWidth="9" defaultRowHeight="13.5"/>
  <cols>
    <col min="1" max="1" width="33.7583333333333" style="118" customWidth="1"/>
    <col min="2" max="4" width="19.625" style="119" customWidth="1"/>
    <col min="5" max="5" width="32.375" style="120" customWidth="1"/>
    <col min="6" max="7" width="21.7583333333333" style="119" customWidth="1"/>
    <col min="8" max="8" width="19.625" style="119" customWidth="1"/>
    <col min="9" max="9" width="29.375" style="118" customWidth="1"/>
    <col min="10" max="10" width="9" style="118"/>
    <col min="11" max="11" width="13.125" style="118"/>
    <col min="12" max="16384" width="9" style="118"/>
  </cols>
  <sheetData>
    <row r="1" ht="27" customHeight="1" spans="1:9">
      <c r="A1" s="121" t="s">
        <v>1280</v>
      </c>
      <c r="B1" s="122" t="s">
        <v>1</v>
      </c>
      <c r="C1" s="122" t="s">
        <v>1</v>
      </c>
      <c r="D1" s="122" t="s">
        <v>1</v>
      </c>
      <c r="E1" s="123" t="s">
        <v>1</v>
      </c>
      <c r="F1" s="122" t="s">
        <v>1</v>
      </c>
      <c r="G1" s="122" t="s">
        <v>1</v>
      </c>
      <c r="H1" s="122" t="s">
        <v>1</v>
      </c>
      <c r="I1" s="143" t="s">
        <v>1</v>
      </c>
    </row>
    <row r="2" ht="47.1" customHeight="1" spans="1:9">
      <c r="A2" s="124" t="s">
        <v>1281</v>
      </c>
      <c r="B2" s="125"/>
      <c r="C2" s="125"/>
      <c r="D2" s="125"/>
      <c r="E2" s="125"/>
      <c r="F2" s="125"/>
      <c r="G2" s="125"/>
      <c r="H2" s="125"/>
      <c r="I2" s="124"/>
    </row>
    <row r="3" ht="30" customHeight="1" spans="1:9">
      <c r="A3" s="126"/>
      <c r="B3" s="127"/>
      <c r="C3" s="127" t="s">
        <v>1</v>
      </c>
      <c r="D3" s="127" t="s">
        <v>1</v>
      </c>
      <c r="E3" s="128" t="s">
        <v>1</v>
      </c>
      <c r="F3" s="129" t="s">
        <v>1</v>
      </c>
      <c r="G3" s="129" t="s">
        <v>1</v>
      </c>
      <c r="H3" s="129" t="s">
        <v>1</v>
      </c>
      <c r="I3" s="144" t="s">
        <v>3</v>
      </c>
    </row>
    <row r="4" s="116" customFormat="1" ht="21" customHeight="1" spans="1:9">
      <c r="A4" s="88" t="s">
        <v>4</v>
      </c>
      <c r="B4" s="130" t="s">
        <v>1</v>
      </c>
      <c r="C4" s="130" t="s">
        <v>1</v>
      </c>
      <c r="D4" s="130" t="s">
        <v>1</v>
      </c>
      <c r="E4" s="130" t="s">
        <v>5</v>
      </c>
      <c r="F4" s="130" t="s">
        <v>1</v>
      </c>
      <c r="G4" s="130" t="s">
        <v>1</v>
      </c>
      <c r="H4" s="130" t="s">
        <v>1</v>
      </c>
      <c r="I4" s="88" t="s">
        <v>6</v>
      </c>
    </row>
    <row r="5" s="116" customFormat="1" ht="21" customHeight="1" spans="1:9">
      <c r="A5" s="88" t="s">
        <v>7</v>
      </c>
      <c r="B5" s="130" t="s">
        <v>1282</v>
      </c>
      <c r="C5" s="130" t="s">
        <v>9</v>
      </c>
      <c r="D5" s="130" t="s">
        <v>44</v>
      </c>
      <c r="E5" s="130" t="s">
        <v>7</v>
      </c>
      <c r="F5" s="130" t="s">
        <v>1282</v>
      </c>
      <c r="G5" s="130" t="s">
        <v>9</v>
      </c>
      <c r="H5" s="130" t="s">
        <v>44</v>
      </c>
      <c r="I5" s="88" t="s">
        <v>1</v>
      </c>
    </row>
    <row r="6" s="116" customFormat="1" ht="21" customHeight="1" spans="1:9">
      <c r="A6" s="88" t="s">
        <v>1</v>
      </c>
      <c r="B6" s="130" t="s">
        <v>1</v>
      </c>
      <c r="C6" s="130" t="s">
        <v>1</v>
      </c>
      <c r="D6" s="130" t="s">
        <v>1</v>
      </c>
      <c r="E6" s="130" t="s">
        <v>1</v>
      </c>
      <c r="F6" s="130" t="s">
        <v>1</v>
      </c>
      <c r="G6" s="130" t="s">
        <v>1</v>
      </c>
      <c r="H6" s="130" t="s">
        <v>1</v>
      </c>
      <c r="I6" s="88" t="s">
        <v>1</v>
      </c>
    </row>
    <row r="7" s="117" customFormat="1" ht="45" customHeight="1" spans="1:9">
      <c r="A7" s="131" t="s">
        <v>11</v>
      </c>
      <c r="B7" s="132" t="s">
        <v>12</v>
      </c>
      <c r="C7" s="132" t="s">
        <v>13</v>
      </c>
      <c r="D7" s="132" t="s">
        <v>14</v>
      </c>
      <c r="E7" s="132" t="s">
        <v>15</v>
      </c>
      <c r="F7" s="132" t="s">
        <v>16</v>
      </c>
      <c r="G7" s="132" t="s">
        <v>17</v>
      </c>
      <c r="H7" s="132" t="s">
        <v>18</v>
      </c>
      <c r="I7" s="131" t="s">
        <v>19</v>
      </c>
    </row>
    <row r="8" s="117" customFormat="1" ht="45" customHeight="1" spans="1:9">
      <c r="A8" s="133" t="s">
        <v>20</v>
      </c>
      <c r="B8" s="134">
        <f>附件8!B35</f>
        <v>158091.32</v>
      </c>
      <c r="C8" s="134">
        <f>37453.8+16000+74110</f>
        <v>127563.8</v>
      </c>
      <c r="D8" s="134">
        <f>SUM(B8:C8)</f>
        <v>285655.12</v>
      </c>
      <c r="E8" s="135" t="s">
        <v>21</v>
      </c>
      <c r="F8" s="134">
        <v>186634.26</v>
      </c>
      <c r="G8" s="134">
        <f>23670.85+13000+8108.8+74110+8735.87-0.35</f>
        <v>127625.17</v>
      </c>
      <c r="H8" s="134">
        <f t="shared" ref="H8:H14" si="0">SUM(F8:G8)</f>
        <v>314259.43</v>
      </c>
      <c r="I8" s="136" t="s">
        <v>1</v>
      </c>
    </row>
    <row r="9" s="117" customFormat="1" ht="45" customHeight="1" spans="1:9">
      <c r="A9" s="136" t="s">
        <v>1283</v>
      </c>
      <c r="B9" s="134"/>
      <c r="C9" s="134">
        <f>92478+8108.8+8735.87</f>
        <v>109322.67</v>
      </c>
      <c r="D9" s="134">
        <f t="shared" ref="D9:D13" si="1">SUM(B9:C9)</f>
        <v>109322.67</v>
      </c>
      <c r="E9" s="137" t="s">
        <v>1284</v>
      </c>
      <c r="F9" s="134">
        <v>612</v>
      </c>
      <c r="G9" s="134">
        <v>92478</v>
      </c>
      <c r="H9" s="134">
        <f t="shared" si="0"/>
        <v>93090</v>
      </c>
      <c r="I9" s="136" t="s">
        <v>1</v>
      </c>
    </row>
    <row r="10" s="117" customFormat="1" ht="45" customHeight="1" spans="1:9">
      <c r="A10" s="133" t="s">
        <v>24</v>
      </c>
      <c r="B10" s="134">
        <f>附件8!B37</f>
        <v>783.3</v>
      </c>
      <c r="C10" s="134">
        <v>7965.38</v>
      </c>
      <c r="D10" s="134">
        <f t="shared" si="1"/>
        <v>8748.68</v>
      </c>
      <c r="E10" s="135" t="s">
        <v>25</v>
      </c>
      <c r="F10" s="134">
        <v>1971</v>
      </c>
      <c r="G10" s="134">
        <v>-1234.32</v>
      </c>
      <c r="H10" s="134">
        <f t="shared" si="0"/>
        <v>736.68</v>
      </c>
      <c r="I10" s="136" t="s">
        <v>1</v>
      </c>
    </row>
    <row r="11" s="117" customFormat="1" ht="45" customHeight="1" spans="1:9">
      <c r="A11" s="133" t="s">
        <v>26</v>
      </c>
      <c r="B11" s="134"/>
      <c r="C11" s="134"/>
      <c r="D11" s="134">
        <f t="shared" si="1"/>
        <v>0</v>
      </c>
      <c r="E11" s="135" t="s">
        <v>1285</v>
      </c>
      <c r="F11" s="134"/>
      <c r="G11" s="134"/>
      <c r="H11" s="134">
        <f t="shared" si="0"/>
        <v>0</v>
      </c>
      <c r="I11" s="136" t="s">
        <v>1</v>
      </c>
    </row>
    <row r="12" s="117" customFormat="1" ht="45" customHeight="1" spans="1:9">
      <c r="A12" s="133" t="s">
        <v>28</v>
      </c>
      <c r="B12" s="134"/>
      <c r="C12" s="134"/>
      <c r="D12" s="134">
        <f t="shared" si="1"/>
        <v>0</v>
      </c>
      <c r="E12" s="135" t="s">
        <v>1286</v>
      </c>
      <c r="F12" s="134"/>
      <c r="G12" s="134">
        <f>22980+3000+3</f>
        <v>25983</v>
      </c>
      <c r="H12" s="134">
        <f t="shared" si="0"/>
        <v>25983</v>
      </c>
      <c r="I12" s="136" t="s">
        <v>1</v>
      </c>
    </row>
    <row r="13" s="117" customFormat="1" ht="45" customHeight="1" spans="1:9">
      <c r="A13" s="133" t="s">
        <v>1287</v>
      </c>
      <c r="B13" s="134">
        <f>附件8!B39</f>
        <v>30342.64</v>
      </c>
      <c r="C13" s="134"/>
      <c r="D13" s="134">
        <f t="shared" si="1"/>
        <v>30342.64</v>
      </c>
      <c r="E13" s="135" t="s">
        <v>1288</v>
      </c>
      <c r="F13" s="134"/>
      <c r="G13" s="134"/>
      <c r="H13" s="134">
        <f t="shared" si="0"/>
        <v>0</v>
      </c>
      <c r="I13" s="136" t="s">
        <v>1</v>
      </c>
    </row>
    <row r="14" s="117" customFormat="1" ht="45" customHeight="1" spans="1:9">
      <c r="A14" s="133"/>
      <c r="B14" s="134"/>
      <c r="C14" s="134"/>
      <c r="D14" s="134"/>
      <c r="E14" s="135" t="s">
        <v>1289</v>
      </c>
      <c r="F14" s="134"/>
      <c r="G14" s="134"/>
      <c r="H14" s="134">
        <f t="shared" si="0"/>
        <v>0</v>
      </c>
      <c r="I14" s="136"/>
    </row>
    <row r="15" s="117" customFormat="1" ht="45" customHeight="1" spans="1:9">
      <c r="A15" s="88" t="s">
        <v>36</v>
      </c>
      <c r="B15" s="138">
        <f>SUM(B8:B13)</f>
        <v>189217.26</v>
      </c>
      <c r="C15" s="138">
        <f>SUM(C8:C13)</f>
        <v>244851.85</v>
      </c>
      <c r="D15" s="138">
        <f>SUM(D8:D13)</f>
        <v>434069.11</v>
      </c>
      <c r="E15" s="139" t="s">
        <v>37</v>
      </c>
      <c r="F15" s="138">
        <f>SUM(F8:F14)</f>
        <v>189217.26</v>
      </c>
      <c r="G15" s="138">
        <f t="shared" ref="G15:H15" si="2">SUM(G8:G14)</f>
        <v>244851.85</v>
      </c>
      <c r="H15" s="138">
        <f t="shared" si="2"/>
        <v>434069.11</v>
      </c>
      <c r="I15" s="145" t="s">
        <v>1</v>
      </c>
    </row>
    <row r="16" hidden="1" spans="1:9">
      <c r="A16" s="140"/>
      <c r="B16" s="141"/>
      <c r="C16" s="141"/>
      <c r="D16" s="141"/>
      <c r="E16" s="142"/>
      <c r="F16" s="141">
        <v>165661.92</v>
      </c>
      <c r="G16" s="141"/>
      <c r="H16" s="141">
        <v>-1203.58</v>
      </c>
      <c r="I16" s="140"/>
    </row>
    <row r="17" hidden="1" spans="1:9">
      <c r="A17" s="140"/>
      <c r="B17" s="141"/>
      <c r="C17" s="141"/>
      <c r="D17" s="141">
        <f>171200-D8</f>
        <v>-114455.12</v>
      </c>
      <c r="E17" s="142">
        <v>173528</v>
      </c>
      <c r="F17" s="141">
        <f>E17-F16</f>
        <v>7866.07999999999</v>
      </c>
      <c r="G17" s="141"/>
      <c r="H17" s="141">
        <f>H8+H16+H10</f>
        <v>313792.53</v>
      </c>
      <c r="I17" s="146">
        <f>D15-H15</f>
        <v>0</v>
      </c>
    </row>
    <row r="18" hidden="1" spans="1:9">
      <c r="A18" s="140"/>
      <c r="B18" s="141"/>
      <c r="C18" s="141"/>
      <c r="D18" s="141">
        <f>D15+D17</f>
        <v>319613.99</v>
      </c>
      <c r="E18" s="142">
        <f>E17-B8</f>
        <v>15436.68</v>
      </c>
      <c r="F18" s="141"/>
      <c r="G18" s="141">
        <f>B10+B8-F14</f>
        <v>158874.62</v>
      </c>
      <c r="H18" s="141"/>
      <c r="I18" s="140"/>
    </row>
    <row r="19" hidden="1" spans="1:9">
      <c r="A19" s="140"/>
      <c r="B19" s="141"/>
      <c r="C19" s="141"/>
      <c r="D19" s="141"/>
      <c r="E19" s="142"/>
      <c r="F19" s="141"/>
      <c r="G19" s="141"/>
      <c r="H19" s="141">
        <v>5538</v>
      </c>
      <c r="I19" s="140"/>
    </row>
    <row r="20" hidden="1" spans="1:9">
      <c r="A20" s="140"/>
      <c r="B20" s="141"/>
      <c r="C20" s="141"/>
      <c r="D20" s="141"/>
      <c r="E20" s="142"/>
      <c r="F20" s="141"/>
      <c r="G20" s="141"/>
      <c r="H20" s="141"/>
      <c r="I20" s="140">
        <f>D15-H15</f>
        <v>0</v>
      </c>
    </row>
    <row r="21" hidden="1"/>
    <row r="22" hidden="1" spans="9:9">
      <c r="I22" s="118">
        <f>285769.04-F8</f>
        <v>99134.78</v>
      </c>
    </row>
    <row r="23" hidden="1"/>
    <row r="27" spans="8:8">
      <c r="H27" s="119">
        <f>G15-C15</f>
        <v>0</v>
      </c>
    </row>
  </sheetData>
  <mergeCells count="13">
    <mergeCell ref="A2:I2"/>
    <mergeCell ref="A3:B3"/>
    <mergeCell ref="A4:D4"/>
    <mergeCell ref="E4:H4"/>
    <mergeCell ref="A5:A6"/>
    <mergeCell ref="B5:B6"/>
    <mergeCell ref="C5:C6"/>
    <mergeCell ref="D5:D6"/>
    <mergeCell ref="E5:E6"/>
    <mergeCell ref="F5:F6"/>
    <mergeCell ref="G5:G6"/>
    <mergeCell ref="H5:H6"/>
    <mergeCell ref="I4:I6"/>
  </mergeCells>
  <pageMargins left="0.75" right="0.75" top="1" bottom="1" header="0.5" footer="0.5"/>
  <pageSetup paperSize="9" scale="6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workbookViewId="0">
      <selection activeCell="A1" sqref="A1"/>
    </sheetView>
  </sheetViews>
  <sheetFormatPr defaultColWidth="9" defaultRowHeight="13.5" outlineLevelCol="4"/>
  <cols>
    <col min="1" max="1" width="48.2583333333333" customWidth="1"/>
    <col min="2" max="2" width="18" style="36" customWidth="1"/>
    <col min="3" max="3" width="16.875" style="36" customWidth="1"/>
    <col min="4" max="4" width="17.875" style="36" customWidth="1"/>
    <col min="5" max="5" width="22.875" customWidth="1"/>
  </cols>
  <sheetData>
    <row r="1" ht="23.1" customHeight="1" spans="1:5">
      <c r="A1" s="67" t="s">
        <v>1290</v>
      </c>
      <c r="B1" s="107" t="s">
        <v>1</v>
      </c>
      <c r="C1" s="107" t="s">
        <v>1</v>
      </c>
      <c r="D1" s="107" t="s">
        <v>1</v>
      </c>
      <c r="E1" s="108" t="s">
        <v>1</v>
      </c>
    </row>
    <row r="2" ht="30" customHeight="1" spans="1:5">
      <c r="A2" s="81" t="s">
        <v>1291</v>
      </c>
      <c r="B2" s="82"/>
      <c r="C2" s="82"/>
      <c r="D2" s="82"/>
      <c r="E2" s="83"/>
    </row>
    <row r="3" ht="23.1" customHeight="1" spans="1:5">
      <c r="A3" s="84"/>
      <c r="B3" s="85" t="s">
        <v>1</v>
      </c>
      <c r="C3" s="85" t="s">
        <v>1</v>
      </c>
      <c r="D3" s="85" t="s">
        <v>1</v>
      </c>
      <c r="E3" s="109" t="s">
        <v>3</v>
      </c>
    </row>
    <row r="4" s="106" customFormat="1" ht="36" customHeight="1" spans="1:5">
      <c r="A4" s="94" t="s">
        <v>1257</v>
      </c>
      <c r="B4" s="95" t="s">
        <v>1292</v>
      </c>
      <c r="C4" s="95" t="s">
        <v>9</v>
      </c>
      <c r="D4" s="95" t="s">
        <v>44</v>
      </c>
      <c r="E4" s="96" t="s">
        <v>6</v>
      </c>
    </row>
    <row r="5" s="106" customFormat="1" ht="45" customHeight="1" spans="1:5">
      <c r="A5" s="94"/>
      <c r="B5" s="95"/>
      <c r="C5" s="95"/>
      <c r="D5" s="95"/>
      <c r="E5" s="96"/>
    </row>
    <row r="6" s="106" customFormat="1" ht="30" customHeight="1" spans="1:5">
      <c r="A6" s="94" t="s">
        <v>45</v>
      </c>
      <c r="B6" s="95" t="s">
        <v>12</v>
      </c>
      <c r="C6" s="95" t="s">
        <v>13</v>
      </c>
      <c r="D6" s="95" t="s">
        <v>14</v>
      </c>
      <c r="E6" s="96" t="s">
        <v>15</v>
      </c>
    </row>
    <row r="7" s="106" customFormat="1" ht="27.95" customHeight="1" spans="1:5">
      <c r="A7" s="110" t="s">
        <v>1293</v>
      </c>
      <c r="B7" s="111">
        <v>0</v>
      </c>
      <c r="C7" s="111">
        <v>0</v>
      </c>
      <c r="D7" s="111">
        <f t="shared" ref="D7:D44" si="0">SUM(B7:C7)</f>
        <v>0</v>
      </c>
      <c r="E7" s="112" t="s">
        <v>1</v>
      </c>
    </row>
    <row r="8" s="106" customFormat="1" ht="27.95" customHeight="1" spans="1:5">
      <c r="A8" s="110" t="s">
        <v>1294</v>
      </c>
      <c r="B8" s="111">
        <v>0</v>
      </c>
      <c r="C8" s="111">
        <v>0</v>
      </c>
      <c r="D8" s="111">
        <f t="shared" si="0"/>
        <v>0</v>
      </c>
      <c r="E8" s="112" t="s">
        <v>1</v>
      </c>
    </row>
    <row r="9" s="106" customFormat="1" ht="27.95" customHeight="1" spans="1:5">
      <c r="A9" s="110" t="s">
        <v>1295</v>
      </c>
      <c r="B9" s="111">
        <v>0</v>
      </c>
      <c r="C9" s="111">
        <v>0</v>
      </c>
      <c r="D9" s="111">
        <f t="shared" si="0"/>
        <v>0</v>
      </c>
      <c r="E9" s="112" t="s">
        <v>1</v>
      </c>
    </row>
    <row r="10" s="106" customFormat="1" ht="27.95" customHeight="1" spans="1:5">
      <c r="A10" s="110" t="s">
        <v>1296</v>
      </c>
      <c r="B10" s="111">
        <v>0</v>
      </c>
      <c r="C10" s="111">
        <v>15480</v>
      </c>
      <c r="D10" s="111">
        <f t="shared" si="0"/>
        <v>15480</v>
      </c>
      <c r="E10" s="112" t="s">
        <v>1</v>
      </c>
    </row>
    <row r="11" s="106" customFormat="1" ht="27.95" customHeight="1" spans="1:5">
      <c r="A11" s="110" t="s">
        <v>1297</v>
      </c>
      <c r="B11" s="111">
        <v>0</v>
      </c>
      <c r="C11" s="111">
        <v>2520</v>
      </c>
      <c r="D11" s="111">
        <f t="shared" si="0"/>
        <v>2520</v>
      </c>
      <c r="E11" s="112" t="s">
        <v>1</v>
      </c>
    </row>
    <row r="12" s="106" customFormat="1" ht="27.95" customHeight="1" spans="1:5">
      <c r="A12" s="110" t="s">
        <v>1298</v>
      </c>
      <c r="B12" s="111">
        <f>SUM(B13:B17)</f>
        <v>156851.32</v>
      </c>
      <c r="C12" s="111">
        <f>SUM(C13:C17)</f>
        <v>50313.8</v>
      </c>
      <c r="D12" s="111">
        <f t="shared" si="0"/>
        <v>207165.12</v>
      </c>
      <c r="E12" s="112" t="s">
        <v>1</v>
      </c>
    </row>
    <row r="13" s="106" customFormat="1" ht="27.95" customHeight="1" spans="1:5">
      <c r="A13" s="110" t="s">
        <v>1299</v>
      </c>
      <c r="B13" s="111">
        <v>156851.32</v>
      </c>
      <c r="C13" s="111">
        <f>36542.8-32500+10000-320+3+27000-94000</f>
        <v>-53274.2</v>
      </c>
      <c r="D13" s="111">
        <f t="shared" si="0"/>
        <v>103577.12</v>
      </c>
      <c r="E13" s="112" t="s">
        <v>1</v>
      </c>
    </row>
    <row r="14" s="106" customFormat="1" ht="27.95" customHeight="1" spans="1:5">
      <c r="A14" s="110" t="s">
        <v>1300</v>
      </c>
      <c r="B14" s="111">
        <v>0</v>
      </c>
      <c r="C14" s="111">
        <f>1200</f>
        <v>1200</v>
      </c>
      <c r="D14" s="111">
        <f t="shared" si="0"/>
        <v>1200</v>
      </c>
      <c r="E14" s="112" t="s">
        <v>1</v>
      </c>
    </row>
    <row r="15" s="106" customFormat="1" ht="27.95" customHeight="1" spans="1:5">
      <c r="A15" s="110" t="s">
        <v>1301</v>
      </c>
      <c r="B15" s="111">
        <v>0</v>
      </c>
      <c r="C15" s="111">
        <f>5268+3120+94000</f>
        <v>102388</v>
      </c>
      <c r="D15" s="111">
        <f t="shared" si="0"/>
        <v>102388</v>
      </c>
      <c r="E15" s="112" t="s">
        <v>1</v>
      </c>
    </row>
    <row r="16" s="106" customFormat="1" ht="27.95" customHeight="1" spans="1:5">
      <c r="A16" s="110" t="s">
        <v>1302</v>
      </c>
      <c r="B16" s="111">
        <v>0</v>
      </c>
      <c r="C16" s="111"/>
      <c r="D16" s="111">
        <f t="shared" si="0"/>
        <v>0</v>
      </c>
      <c r="E16" s="112" t="s">
        <v>1</v>
      </c>
    </row>
    <row r="17" s="106" customFormat="1" ht="27.95" customHeight="1" spans="1:5">
      <c r="A17" s="110" t="s">
        <v>1303</v>
      </c>
      <c r="B17" s="111">
        <v>0</v>
      </c>
      <c r="C17" s="111">
        <v>0</v>
      </c>
      <c r="D17" s="111">
        <f t="shared" si="0"/>
        <v>0</v>
      </c>
      <c r="E17" s="112" t="s">
        <v>1</v>
      </c>
    </row>
    <row r="18" s="106" customFormat="1" ht="27.95" customHeight="1" spans="1:5">
      <c r="A18" s="110" t="s">
        <v>1304</v>
      </c>
      <c r="B18" s="111">
        <v>0</v>
      </c>
      <c r="C18" s="111">
        <v>0</v>
      </c>
      <c r="D18" s="111">
        <f t="shared" si="0"/>
        <v>0</v>
      </c>
      <c r="E18" s="112" t="s">
        <v>1</v>
      </c>
    </row>
    <row r="19" s="106" customFormat="1" ht="27.95" customHeight="1" spans="1:5">
      <c r="A19" s="110" t="s">
        <v>1305</v>
      </c>
      <c r="B19" s="111">
        <f>SUM(B20:B21)</f>
        <v>0</v>
      </c>
      <c r="C19" s="111">
        <f>SUM(C20:C21)</f>
        <v>0</v>
      </c>
      <c r="D19" s="111">
        <f t="shared" si="0"/>
        <v>0</v>
      </c>
      <c r="E19" s="112" t="s">
        <v>1</v>
      </c>
    </row>
    <row r="20" s="106" customFormat="1" ht="27.95" customHeight="1" spans="1:5">
      <c r="A20" s="110" t="s">
        <v>1306</v>
      </c>
      <c r="B20" s="111">
        <v>0</v>
      </c>
      <c r="C20" s="111">
        <v>0</v>
      </c>
      <c r="D20" s="111">
        <f t="shared" si="0"/>
        <v>0</v>
      </c>
      <c r="E20" s="112" t="s">
        <v>1</v>
      </c>
    </row>
    <row r="21" s="106" customFormat="1" ht="27.95" customHeight="1" spans="1:5">
      <c r="A21" s="110" t="s">
        <v>1307</v>
      </c>
      <c r="B21" s="111">
        <v>0</v>
      </c>
      <c r="C21" s="111">
        <v>0</v>
      </c>
      <c r="D21" s="111">
        <f t="shared" si="0"/>
        <v>0</v>
      </c>
      <c r="E21" s="112" t="s">
        <v>1</v>
      </c>
    </row>
    <row r="22" s="106" customFormat="1" ht="27.95" customHeight="1" spans="1:5">
      <c r="A22" s="110" t="s">
        <v>1308</v>
      </c>
      <c r="B22" s="111">
        <v>980</v>
      </c>
      <c r="C22" s="111">
        <v>0</v>
      </c>
      <c r="D22" s="111">
        <f t="shared" si="0"/>
        <v>980</v>
      </c>
      <c r="E22" s="112" t="s">
        <v>1</v>
      </c>
    </row>
    <row r="23" s="106" customFormat="1" ht="27.95" customHeight="1" spans="1:5">
      <c r="A23" s="110" t="s">
        <v>1309</v>
      </c>
      <c r="B23" s="111">
        <v>0</v>
      </c>
      <c r="C23" s="111">
        <v>0</v>
      </c>
      <c r="D23" s="111">
        <f t="shared" si="0"/>
        <v>0</v>
      </c>
      <c r="E23" s="112" t="s">
        <v>1</v>
      </c>
    </row>
    <row r="24" s="106" customFormat="1" ht="27.95" customHeight="1" spans="1:5">
      <c r="A24" s="110" t="s">
        <v>1310</v>
      </c>
      <c r="B24" s="111">
        <v>0</v>
      </c>
      <c r="C24" s="111">
        <v>0</v>
      </c>
      <c r="D24" s="111">
        <f t="shared" si="0"/>
        <v>0</v>
      </c>
      <c r="E24" s="112" t="s">
        <v>1</v>
      </c>
    </row>
    <row r="25" s="106" customFormat="1" ht="27.95" customHeight="1" spans="1:5">
      <c r="A25" s="110" t="s">
        <v>1311</v>
      </c>
      <c r="B25" s="111">
        <v>0</v>
      </c>
      <c r="C25" s="111">
        <v>0</v>
      </c>
      <c r="D25" s="111">
        <f t="shared" si="0"/>
        <v>0</v>
      </c>
      <c r="E25" s="112" t="s">
        <v>1</v>
      </c>
    </row>
    <row r="26" s="106" customFormat="1" ht="27.95" customHeight="1" spans="1:5">
      <c r="A26" s="110" t="s">
        <v>1312</v>
      </c>
      <c r="B26" s="111">
        <v>260</v>
      </c>
      <c r="C26" s="111">
        <v>320</v>
      </c>
      <c r="D26" s="111">
        <f t="shared" si="0"/>
        <v>580</v>
      </c>
      <c r="E26" s="112" t="s">
        <v>1</v>
      </c>
    </row>
    <row r="27" s="106" customFormat="1" ht="27.95" customHeight="1" spans="1:5">
      <c r="A27" s="110" t="s">
        <v>1313</v>
      </c>
      <c r="B27" s="111">
        <f>SUM(B28:B32)</f>
        <v>0</v>
      </c>
      <c r="C27" s="111">
        <f>SUM(C28:C32)</f>
        <v>0</v>
      </c>
      <c r="D27" s="111">
        <f t="shared" si="0"/>
        <v>0</v>
      </c>
      <c r="E27" s="112" t="s">
        <v>1</v>
      </c>
    </row>
    <row r="28" s="106" customFormat="1" ht="27.95" customHeight="1" spans="1:5">
      <c r="A28" s="110" t="s">
        <v>1314</v>
      </c>
      <c r="B28" s="111">
        <v>0</v>
      </c>
      <c r="C28" s="111">
        <v>0</v>
      </c>
      <c r="D28" s="111">
        <f t="shared" si="0"/>
        <v>0</v>
      </c>
      <c r="E28" s="112" t="s">
        <v>1</v>
      </c>
    </row>
    <row r="29" s="106" customFormat="1" ht="27.95" customHeight="1" spans="1:5">
      <c r="A29" s="110" t="s">
        <v>1315</v>
      </c>
      <c r="B29" s="111">
        <v>0</v>
      </c>
      <c r="C29" s="111">
        <v>0</v>
      </c>
      <c r="D29" s="111">
        <f t="shared" si="0"/>
        <v>0</v>
      </c>
      <c r="E29" s="112" t="s">
        <v>1</v>
      </c>
    </row>
    <row r="30" s="106" customFormat="1" ht="27.95" customHeight="1" spans="1:5">
      <c r="A30" s="110" t="s">
        <v>1316</v>
      </c>
      <c r="B30" s="111">
        <v>0</v>
      </c>
      <c r="C30" s="111">
        <v>0</v>
      </c>
      <c r="D30" s="111">
        <f t="shared" si="0"/>
        <v>0</v>
      </c>
      <c r="E30" s="112" t="s">
        <v>1</v>
      </c>
    </row>
    <row r="31" s="106" customFormat="1" ht="27.95" customHeight="1" spans="1:5">
      <c r="A31" s="110" t="s">
        <v>1317</v>
      </c>
      <c r="B31" s="111">
        <v>0</v>
      </c>
      <c r="C31" s="111">
        <v>0</v>
      </c>
      <c r="D31" s="111">
        <f t="shared" si="0"/>
        <v>0</v>
      </c>
      <c r="E31" s="112" t="s">
        <v>1</v>
      </c>
    </row>
    <row r="32" s="106" customFormat="1" ht="27.95" customHeight="1" spans="1:5">
      <c r="A32" s="110" t="s">
        <v>1318</v>
      </c>
      <c r="B32" s="111">
        <v>0</v>
      </c>
      <c r="C32" s="111">
        <v>0</v>
      </c>
      <c r="D32" s="111">
        <f t="shared" si="0"/>
        <v>0</v>
      </c>
      <c r="E32" s="112" t="s">
        <v>1</v>
      </c>
    </row>
    <row r="33" s="106" customFormat="1" ht="27.95" customHeight="1" spans="1:5">
      <c r="A33" s="110" t="s">
        <v>1319</v>
      </c>
      <c r="B33" s="111">
        <v>0</v>
      </c>
      <c r="C33" s="111">
        <v>58610</v>
      </c>
      <c r="D33" s="111">
        <f t="shared" si="0"/>
        <v>58610</v>
      </c>
      <c r="E33" s="112" t="s">
        <v>1</v>
      </c>
    </row>
    <row r="34" s="106" customFormat="1" ht="27.95" customHeight="1" spans="1:5">
      <c r="A34" s="110" t="s">
        <v>1320</v>
      </c>
      <c r="B34" s="111">
        <v>0</v>
      </c>
      <c r="C34" s="111">
        <v>320</v>
      </c>
      <c r="D34" s="111">
        <f t="shared" si="0"/>
        <v>320</v>
      </c>
      <c r="E34" s="112" t="s">
        <v>1</v>
      </c>
    </row>
    <row r="35" s="106" customFormat="1" ht="27.95" customHeight="1" spans="1:5">
      <c r="A35" s="113" t="s">
        <v>100</v>
      </c>
      <c r="B35" s="114">
        <f>SUM(B7:B12,B18:B19,B22:B27,B33:B34)</f>
        <v>158091.32</v>
      </c>
      <c r="C35" s="114">
        <f>SUM(C7:C12,C18:C19,C22:C27,C33:C34)</f>
        <v>127563.8</v>
      </c>
      <c r="D35" s="114">
        <f t="shared" si="0"/>
        <v>285655.12</v>
      </c>
      <c r="E35" s="112" t="s">
        <v>1</v>
      </c>
    </row>
    <row r="36" s="106" customFormat="1" ht="27.95" customHeight="1" spans="1:5">
      <c r="A36" s="113" t="s">
        <v>1321</v>
      </c>
      <c r="B36" s="115">
        <f>SUM(B37:B43)</f>
        <v>31125.94</v>
      </c>
      <c r="C36" s="115">
        <f>SUM(C37:C43)</f>
        <v>117288.05</v>
      </c>
      <c r="D36" s="115">
        <f>SUM(D37:D43)</f>
        <v>148413.99</v>
      </c>
      <c r="E36" s="112" t="s">
        <v>1</v>
      </c>
    </row>
    <row r="37" s="106" customFormat="1" ht="27.95" customHeight="1" spans="1:5">
      <c r="A37" s="110" t="s">
        <v>1322</v>
      </c>
      <c r="B37" s="111">
        <v>783.3</v>
      </c>
      <c r="C37" s="111">
        <v>7965.38</v>
      </c>
      <c r="D37" s="111">
        <f t="shared" si="0"/>
        <v>8748.68</v>
      </c>
      <c r="E37" s="112" t="s">
        <v>1</v>
      </c>
    </row>
    <row r="38" s="106" customFormat="1" ht="27.95" customHeight="1" spans="1:5">
      <c r="A38" s="110" t="s">
        <v>1323</v>
      </c>
      <c r="B38" s="111">
        <v>0</v>
      </c>
      <c r="C38" s="111">
        <v>0</v>
      </c>
      <c r="D38" s="111">
        <f t="shared" si="0"/>
        <v>0</v>
      </c>
      <c r="E38" s="112" t="s">
        <v>1</v>
      </c>
    </row>
    <row r="39" s="106" customFormat="1" ht="27.95" customHeight="1" spans="1:5">
      <c r="A39" s="110" t="s">
        <v>1324</v>
      </c>
      <c r="B39" s="111">
        <v>30342.64</v>
      </c>
      <c r="C39" s="111">
        <v>0</v>
      </c>
      <c r="D39" s="111">
        <f t="shared" si="0"/>
        <v>30342.64</v>
      </c>
      <c r="E39" s="112" t="s">
        <v>1</v>
      </c>
    </row>
    <row r="40" s="106" customFormat="1" ht="27.95" customHeight="1" spans="1:5">
      <c r="A40" s="110" t="s">
        <v>1325</v>
      </c>
      <c r="B40" s="111">
        <v>0</v>
      </c>
      <c r="C40" s="111">
        <v>0</v>
      </c>
      <c r="D40" s="111">
        <f t="shared" si="0"/>
        <v>0</v>
      </c>
      <c r="E40" s="112" t="s">
        <v>1</v>
      </c>
    </row>
    <row r="41" s="106" customFormat="1" ht="27.95" customHeight="1" spans="1:5">
      <c r="A41" s="110" t="s">
        <v>1326</v>
      </c>
      <c r="B41" s="111">
        <v>0</v>
      </c>
      <c r="C41" s="111">
        <v>0</v>
      </c>
      <c r="D41" s="111">
        <f t="shared" si="0"/>
        <v>0</v>
      </c>
      <c r="E41" s="112" t="s">
        <v>1</v>
      </c>
    </row>
    <row r="42" s="106" customFormat="1" ht="27.95" customHeight="1" spans="1:5">
      <c r="A42" s="110" t="s">
        <v>1327</v>
      </c>
      <c r="B42" s="111">
        <v>0</v>
      </c>
      <c r="C42" s="111">
        <v>0</v>
      </c>
      <c r="D42" s="111">
        <f t="shared" si="0"/>
        <v>0</v>
      </c>
      <c r="E42" s="112" t="s">
        <v>1</v>
      </c>
    </row>
    <row r="43" s="106" customFormat="1" ht="27.95" customHeight="1" spans="1:5">
      <c r="A43" s="110" t="s">
        <v>1328</v>
      </c>
      <c r="B43" s="111">
        <v>0</v>
      </c>
      <c r="C43" s="111">
        <f>92478+8108.8+8735.87</f>
        <v>109322.67</v>
      </c>
      <c r="D43" s="111">
        <f t="shared" si="0"/>
        <v>109322.67</v>
      </c>
      <c r="E43" s="112" t="s">
        <v>1</v>
      </c>
    </row>
    <row r="44" s="106" customFormat="1" ht="27.95" customHeight="1" spans="1:5">
      <c r="A44" s="113" t="s">
        <v>36</v>
      </c>
      <c r="B44" s="114">
        <f>SUM(B35:B36)</f>
        <v>189217.26</v>
      </c>
      <c r="C44" s="114">
        <f>SUM(C35:C36)</f>
        <v>244851.85</v>
      </c>
      <c r="D44" s="114">
        <f t="shared" si="0"/>
        <v>434069.11</v>
      </c>
      <c r="E44" s="112" t="s">
        <v>1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71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4"/>
  <sheetViews>
    <sheetView workbookViewId="0">
      <selection activeCell="F1" sqref="F$1:Q$1048576"/>
    </sheetView>
  </sheetViews>
  <sheetFormatPr defaultColWidth="9" defaultRowHeight="13.5"/>
  <cols>
    <col min="1" max="1" width="46.7583333333333" customWidth="1"/>
    <col min="2" max="2" width="20.7583333333333" style="36" customWidth="1"/>
    <col min="3" max="4" width="19.125" style="36" customWidth="1"/>
    <col min="5" max="5" width="23" customWidth="1"/>
    <col min="6" max="6" width="9" customWidth="1"/>
    <col min="9" max="9" width="9.375"/>
  </cols>
  <sheetData>
    <row r="1" ht="24" customHeight="1" spans="1:5">
      <c r="A1" s="67" t="s">
        <v>1329</v>
      </c>
      <c r="B1" s="79" t="s">
        <v>1</v>
      </c>
      <c r="C1" s="79" t="s">
        <v>1</v>
      </c>
      <c r="D1" s="79" t="s">
        <v>1</v>
      </c>
      <c r="E1" s="80" t="s">
        <v>1</v>
      </c>
    </row>
    <row r="2" ht="38.1" customHeight="1" spans="1:5">
      <c r="A2" s="81" t="s">
        <v>1330</v>
      </c>
      <c r="B2" s="82"/>
      <c r="C2" s="82"/>
      <c r="D2" s="82"/>
      <c r="E2" s="83"/>
    </row>
    <row r="3" ht="23.1" customHeight="1" spans="1:5">
      <c r="A3" s="84"/>
      <c r="B3" s="85" t="s">
        <v>1</v>
      </c>
      <c r="C3" s="85" t="s">
        <v>1</v>
      </c>
      <c r="D3" s="86" t="s">
        <v>1</v>
      </c>
      <c r="E3" s="87" t="s">
        <v>3</v>
      </c>
    </row>
    <row r="4" ht="15" customHeight="1" spans="1:5">
      <c r="A4" s="88" t="s">
        <v>104</v>
      </c>
      <c r="B4" s="89" t="s">
        <v>1253</v>
      </c>
      <c r="C4" s="90" t="s">
        <v>9</v>
      </c>
      <c r="D4" s="90" t="s">
        <v>1331</v>
      </c>
      <c r="E4" s="91" t="s">
        <v>6</v>
      </c>
    </row>
    <row r="5" ht="15" customHeight="1" spans="1:5">
      <c r="A5" s="92"/>
      <c r="B5" s="89"/>
      <c r="C5" s="89"/>
      <c r="D5" s="89"/>
      <c r="E5" s="93"/>
    </row>
    <row r="6" ht="15" customHeight="1" spans="1:5">
      <c r="A6" s="92"/>
      <c r="B6" s="89"/>
      <c r="C6" s="89"/>
      <c r="D6" s="89"/>
      <c r="E6" s="93"/>
    </row>
    <row r="7" ht="18.95" customHeight="1" spans="1:5">
      <c r="A7" s="94" t="s">
        <v>12</v>
      </c>
      <c r="B7" s="95" t="s">
        <v>13</v>
      </c>
      <c r="C7" s="95" t="s">
        <v>46</v>
      </c>
      <c r="D7" s="95" t="s">
        <v>47</v>
      </c>
      <c r="E7" s="96" t="s">
        <v>16</v>
      </c>
    </row>
    <row r="8" ht="18.95" customHeight="1" spans="1:5">
      <c r="A8" s="97" t="s">
        <v>1332</v>
      </c>
      <c r="B8" s="98">
        <f>SUM(B9,B13,B15,B19,B31,B39,B48,B52,B57:B59)+B50</f>
        <v>186634.26</v>
      </c>
      <c r="C8" s="98">
        <f>SUM(C9,C13,C15,C19,C31,C39,C48,C52,C57:C59)+C50</f>
        <v>127625.17</v>
      </c>
      <c r="D8" s="98">
        <f>SUM(D9,D13,D15,D19,D31,D39,D48,D52,D57:D59)+D50</f>
        <v>314259.43</v>
      </c>
      <c r="E8" s="99" t="s">
        <v>1</v>
      </c>
    </row>
    <row r="9" ht="18.95" customHeight="1" spans="1:5">
      <c r="A9" s="100" t="s">
        <v>1333</v>
      </c>
      <c r="B9" s="98">
        <f>SUM(B10:B12)</f>
        <v>0</v>
      </c>
      <c r="C9" s="98">
        <f>SUM(C10:C12)</f>
        <v>0</v>
      </c>
      <c r="D9" s="98">
        <f t="shared" ref="D9:D20" si="0">SUM(B9:C9)</f>
        <v>0</v>
      </c>
      <c r="E9" s="99" t="s">
        <v>1</v>
      </c>
    </row>
    <row r="10" ht="18.95" customHeight="1" spans="1:5">
      <c r="A10" s="100" t="s">
        <v>1334</v>
      </c>
      <c r="B10" s="101">
        <v>0</v>
      </c>
      <c r="C10" s="101">
        <v>0</v>
      </c>
      <c r="D10" s="101">
        <f t="shared" si="0"/>
        <v>0</v>
      </c>
      <c r="E10" s="99" t="s">
        <v>1</v>
      </c>
    </row>
    <row r="11" ht="18.95" customHeight="1" spans="1:5">
      <c r="A11" s="100" t="s">
        <v>1335</v>
      </c>
      <c r="B11" s="101">
        <v>0</v>
      </c>
      <c r="C11" s="101">
        <v>0</v>
      </c>
      <c r="D11" s="101">
        <f t="shared" si="0"/>
        <v>0</v>
      </c>
      <c r="E11" s="99" t="s">
        <v>1</v>
      </c>
    </row>
    <row r="12" ht="18.95" customHeight="1" spans="1:5">
      <c r="A12" s="100" t="s">
        <v>1336</v>
      </c>
      <c r="B12" s="101">
        <v>0</v>
      </c>
      <c r="C12" s="101">
        <v>0</v>
      </c>
      <c r="D12" s="101">
        <f t="shared" si="0"/>
        <v>0</v>
      </c>
      <c r="E12" s="99" t="s">
        <v>1</v>
      </c>
    </row>
    <row r="13" ht="18.95" customHeight="1" spans="1:5">
      <c r="A13" s="100" t="s">
        <v>1337</v>
      </c>
      <c r="B13" s="98">
        <f>SUM(B14:B14)</f>
        <v>0</v>
      </c>
      <c r="C13" s="98">
        <f>SUM(C14:C14)</f>
        <v>0</v>
      </c>
      <c r="D13" s="98">
        <f t="shared" si="0"/>
        <v>0</v>
      </c>
      <c r="E13" s="99" t="s">
        <v>1</v>
      </c>
    </row>
    <row r="14" ht="18.95" customHeight="1" spans="1:5">
      <c r="A14" s="100" t="s">
        <v>1338</v>
      </c>
      <c r="B14" s="101">
        <v>0</v>
      </c>
      <c r="C14" s="101">
        <v>0</v>
      </c>
      <c r="D14" s="101">
        <f t="shared" si="0"/>
        <v>0</v>
      </c>
      <c r="E14" s="99" t="s">
        <v>1</v>
      </c>
    </row>
    <row r="15" ht="18.95" customHeight="1" spans="1:5">
      <c r="A15" s="100" t="s">
        <v>1339</v>
      </c>
      <c r="B15" s="98">
        <f>SUM(B16:B18)</f>
        <v>3010</v>
      </c>
      <c r="C15" s="98">
        <f>SUM(C16:C18)</f>
        <v>4300</v>
      </c>
      <c r="D15" s="98">
        <f t="shared" si="0"/>
        <v>7310</v>
      </c>
      <c r="E15" s="99" t="s">
        <v>1</v>
      </c>
    </row>
    <row r="16" ht="18.95" customHeight="1" spans="1:5">
      <c r="A16" s="100" t="s">
        <v>1340</v>
      </c>
      <c r="B16" s="101">
        <v>0</v>
      </c>
      <c r="C16" s="101">
        <v>0</v>
      </c>
      <c r="D16" s="101">
        <f t="shared" si="0"/>
        <v>0</v>
      </c>
      <c r="E16" s="99" t="s">
        <v>1</v>
      </c>
    </row>
    <row r="17" ht="18.95" customHeight="1" spans="1:5">
      <c r="A17" s="100" t="s">
        <v>1338</v>
      </c>
      <c r="B17" s="102">
        <v>3010</v>
      </c>
      <c r="C17" s="101">
        <v>4300</v>
      </c>
      <c r="D17" s="101">
        <f t="shared" si="0"/>
        <v>7310</v>
      </c>
      <c r="E17" s="99"/>
    </row>
    <row r="18" ht="18.95" customHeight="1" spans="1:5">
      <c r="A18" s="100" t="s">
        <v>1341</v>
      </c>
      <c r="B18" s="101">
        <v>0</v>
      </c>
      <c r="C18" s="101">
        <v>0</v>
      </c>
      <c r="D18" s="101">
        <f t="shared" si="0"/>
        <v>0</v>
      </c>
      <c r="E18" s="99" t="s">
        <v>1</v>
      </c>
    </row>
    <row r="19" ht="18.95" customHeight="1" spans="1:5">
      <c r="A19" s="100" t="s">
        <v>1342</v>
      </c>
      <c r="B19" s="98">
        <f>SUM(B20:B30)</f>
        <v>138219.26</v>
      </c>
      <c r="C19" s="98">
        <f t="shared" ref="C19:D19" si="1">SUM(C20:C30)</f>
        <v>46914.5</v>
      </c>
      <c r="D19" s="98">
        <f t="shared" si="1"/>
        <v>185133.76</v>
      </c>
      <c r="E19" s="99" t="s">
        <v>1</v>
      </c>
    </row>
    <row r="20" ht="18.95" customHeight="1" spans="1:5">
      <c r="A20" s="100" t="s">
        <v>1343</v>
      </c>
      <c r="B20" s="102">
        <v>133547.26</v>
      </c>
      <c r="C20" s="101">
        <f>12839.85+13000-1020+15500-0.35</f>
        <v>40319.5</v>
      </c>
      <c r="D20" s="101">
        <f t="shared" ref="D20:D33" si="2">SUM(B20:C20)</f>
        <v>173866.76</v>
      </c>
      <c r="E20" s="99" t="s">
        <v>1</v>
      </c>
    </row>
    <row r="21" ht="18.95" customHeight="1" spans="1:5">
      <c r="A21" s="100" t="s">
        <v>1344</v>
      </c>
      <c r="B21" s="101"/>
      <c r="C21" s="101"/>
      <c r="D21" s="101">
        <f t="shared" si="2"/>
        <v>0</v>
      </c>
      <c r="E21" s="99" t="s">
        <v>1</v>
      </c>
    </row>
    <row r="22" ht="18.95" customHeight="1" spans="1:5">
      <c r="A22" s="100" t="s">
        <v>1345</v>
      </c>
      <c r="B22" s="101">
        <v>119</v>
      </c>
      <c r="C22" s="101">
        <v>85</v>
      </c>
      <c r="D22" s="101">
        <f t="shared" si="2"/>
        <v>204</v>
      </c>
      <c r="E22" s="99" t="s">
        <v>1</v>
      </c>
    </row>
    <row r="23" ht="18.95" customHeight="1" spans="1:5">
      <c r="A23" s="100" t="s">
        <v>1346</v>
      </c>
      <c r="B23" s="101">
        <v>410</v>
      </c>
      <c r="C23" s="101">
        <f>2710+300</f>
        <v>3010</v>
      </c>
      <c r="D23" s="101">
        <f t="shared" si="2"/>
        <v>3420</v>
      </c>
      <c r="E23" s="99" t="s">
        <v>1</v>
      </c>
    </row>
    <row r="24" ht="18.95" customHeight="1" spans="1:5">
      <c r="A24" s="100" t="s">
        <v>1347</v>
      </c>
      <c r="B24" s="102">
        <v>745</v>
      </c>
      <c r="C24" s="101">
        <v>0</v>
      </c>
      <c r="D24" s="101">
        <f t="shared" si="2"/>
        <v>745</v>
      </c>
      <c r="E24" s="99" t="s">
        <v>1</v>
      </c>
    </row>
    <row r="25" ht="18.95" customHeight="1" spans="1:5">
      <c r="A25" s="100" t="s">
        <v>1348</v>
      </c>
      <c r="B25" s="101">
        <v>0</v>
      </c>
      <c r="C25" s="101">
        <v>0</v>
      </c>
      <c r="D25" s="101">
        <f t="shared" si="2"/>
        <v>0</v>
      </c>
      <c r="E25" s="99" t="s">
        <v>1</v>
      </c>
    </row>
    <row r="26" ht="18.95" customHeight="1" spans="1:5">
      <c r="A26" s="100" t="s">
        <v>1349</v>
      </c>
      <c r="B26" s="101">
        <v>0</v>
      </c>
      <c r="C26" s="101">
        <v>0</v>
      </c>
      <c r="D26" s="101">
        <f t="shared" si="2"/>
        <v>0</v>
      </c>
      <c r="E26" s="99" t="s">
        <v>1</v>
      </c>
    </row>
    <row r="27" ht="18.95" customHeight="1" spans="1:5">
      <c r="A27" s="100" t="s">
        <v>1350</v>
      </c>
      <c r="B27" s="101">
        <v>0</v>
      </c>
      <c r="C27" s="101">
        <v>0</v>
      </c>
      <c r="D27" s="101">
        <f t="shared" si="2"/>
        <v>0</v>
      </c>
      <c r="E27" s="99" t="s">
        <v>1</v>
      </c>
    </row>
    <row r="28" ht="18.95" customHeight="1" spans="1:5">
      <c r="A28" s="100" t="s">
        <v>1351</v>
      </c>
      <c r="B28" s="101">
        <v>0</v>
      </c>
      <c r="C28" s="101">
        <v>0</v>
      </c>
      <c r="D28" s="101">
        <f t="shared" si="2"/>
        <v>0</v>
      </c>
      <c r="E28" s="99" t="s">
        <v>1</v>
      </c>
    </row>
    <row r="29" ht="18.95" customHeight="1" spans="1:5">
      <c r="A29" s="100" t="s">
        <v>1352</v>
      </c>
      <c r="B29" s="101">
        <v>0</v>
      </c>
      <c r="C29" s="101">
        <v>0</v>
      </c>
      <c r="D29" s="101">
        <f t="shared" si="2"/>
        <v>0</v>
      </c>
      <c r="E29" s="99" t="s">
        <v>1</v>
      </c>
    </row>
    <row r="30" ht="18.95" customHeight="1" spans="1:5">
      <c r="A30" s="100" t="s">
        <v>1353</v>
      </c>
      <c r="B30" s="102">
        <v>3398</v>
      </c>
      <c r="C30" s="101">
        <v>3500</v>
      </c>
      <c r="D30" s="101">
        <f t="shared" si="2"/>
        <v>6898</v>
      </c>
      <c r="E30" s="99"/>
    </row>
    <row r="31" ht="18.95" customHeight="1" spans="1:5">
      <c r="A31" s="100" t="s">
        <v>1354</v>
      </c>
      <c r="B31" s="98">
        <f>SUM(B32:B38)</f>
        <v>4112</v>
      </c>
      <c r="C31" s="98">
        <f>SUM(C32:C38)</f>
        <v>0</v>
      </c>
      <c r="D31" s="98">
        <f t="shared" si="2"/>
        <v>4112</v>
      </c>
      <c r="E31" s="99" t="s">
        <v>1</v>
      </c>
    </row>
    <row r="32" ht="18.95" customHeight="1" spans="1:5">
      <c r="A32" s="100" t="s">
        <v>1355</v>
      </c>
      <c r="B32" s="102">
        <v>2097</v>
      </c>
      <c r="C32" s="101"/>
      <c r="D32" s="101">
        <f t="shared" si="2"/>
        <v>2097</v>
      </c>
      <c r="E32" s="99" t="s">
        <v>1</v>
      </c>
    </row>
    <row r="33" ht="18.95" customHeight="1" spans="1:5">
      <c r="A33" s="100" t="s">
        <v>1356</v>
      </c>
      <c r="B33" s="101"/>
      <c r="C33" s="101"/>
      <c r="D33" s="101">
        <f t="shared" si="2"/>
        <v>0</v>
      </c>
      <c r="E33" s="99"/>
    </row>
    <row r="34" ht="18.95" customHeight="1" spans="1:5">
      <c r="A34" s="100" t="s">
        <v>1357</v>
      </c>
      <c r="B34" s="102">
        <v>1823</v>
      </c>
      <c r="C34" s="101"/>
      <c r="D34" s="101">
        <f t="shared" ref="D34:D49" si="3">SUM(B34:C34)</f>
        <v>1823</v>
      </c>
      <c r="E34" s="99" t="s">
        <v>1</v>
      </c>
    </row>
    <row r="35" ht="18.95" customHeight="1" spans="1:5">
      <c r="A35" s="100" t="s">
        <v>1358</v>
      </c>
      <c r="B35" s="102">
        <v>192</v>
      </c>
      <c r="C35" s="101"/>
      <c r="D35" s="101">
        <f t="shared" si="3"/>
        <v>192</v>
      </c>
      <c r="E35" s="99"/>
    </row>
    <row r="36" ht="18.95" customHeight="1" spans="1:5">
      <c r="A36" s="100" t="s">
        <v>1359</v>
      </c>
      <c r="B36" s="101"/>
      <c r="C36" s="101"/>
      <c r="D36" s="101">
        <f t="shared" si="3"/>
        <v>0</v>
      </c>
      <c r="E36" s="99" t="s">
        <v>1</v>
      </c>
    </row>
    <row r="37" ht="18.95" customHeight="1" spans="1:5">
      <c r="A37" s="100" t="s">
        <v>1356</v>
      </c>
      <c r="B37" s="101">
        <v>0</v>
      </c>
      <c r="C37" s="101">
        <v>0</v>
      </c>
      <c r="D37" s="101">
        <f t="shared" si="3"/>
        <v>0</v>
      </c>
      <c r="E37" s="99" t="s">
        <v>1</v>
      </c>
    </row>
    <row r="38" ht="32.25" customHeight="1" spans="1:5">
      <c r="A38" s="100" t="s">
        <v>1360</v>
      </c>
      <c r="B38" s="101">
        <v>0</v>
      </c>
      <c r="C38" s="101">
        <v>0</v>
      </c>
      <c r="D38" s="101">
        <f t="shared" si="3"/>
        <v>0</v>
      </c>
      <c r="E38" s="99" t="s">
        <v>1</v>
      </c>
    </row>
    <row r="39" ht="18.95" customHeight="1" spans="1:5">
      <c r="A39" s="100" t="s">
        <v>1361</v>
      </c>
      <c r="B39" s="98">
        <f>SUM(B40:B47)</f>
        <v>0</v>
      </c>
      <c r="C39" s="98">
        <f>SUM(C40:C47)</f>
        <v>0</v>
      </c>
      <c r="D39" s="98">
        <f t="shared" si="3"/>
        <v>0</v>
      </c>
      <c r="E39" s="99" t="s">
        <v>1</v>
      </c>
    </row>
    <row r="40" ht="18.95" customHeight="1" spans="1:5">
      <c r="A40" s="100" t="s">
        <v>1362</v>
      </c>
      <c r="B40" s="101">
        <v>0</v>
      </c>
      <c r="C40" s="101">
        <v>0</v>
      </c>
      <c r="D40" s="101">
        <f t="shared" si="3"/>
        <v>0</v>
      </c>
      <c r="E40" s="99" t="s">
        <v>1</v>
      </c>
    </row>
    <row r="41" ht="18.95" customHeight="1" spans="1:5">
      <c r="A41" s="100" t="s">
        <v>1363</v>
      </c>
      <c r="B41" s="101">
        <v>0</v>
      </c>
      <c r="C41" s="101">
        <v>0</v>
      </c>
      <c r="D41" s="101">
        <f t="shared" si="3"/>
        <v>0</v>
      </c>
      <c r="E41" s="99" t="s">
        <v>1</v>
      </c>
    </row>
    <row r="42" ht="18.95" customHeight="1" spans="1:5">
      <c r="A42" s="100" t="s">
        <v>1364</v>
      </c>
      <c r="B42" s="101">
        <v>0</v>
      </c>
      <c r="C42" s="101">
        <v>0</v>
      </c>
      <c r="D42" s="101">
        <f t="shared" si="3"/>
        <v>0</v>
      </c>
      <c r="E42" s="99" t="s">
        <v>1</v>
      </c>
    </row>
    <row r="43" ht="18.95" customHeight="1" spans="1:5">
      <c r="A43" s="100" t="s">
        <v>1365</v>
      </c>
      <c r="B43" s="101">
        <v>0</v>
      </c>
      <c r="C43" s="101">
        <v>0</v>
      </c>
      <c r="D43" s="101">
        <f t="shared" si="3"/>
        <v>0</v>
      </c>
      <c r="E43" s="99" t="s">
        <v>1</v>
      </c>
    </row>
    <row r="44" ht="18.95" customHeight="1" spans="1:5">
      <c r="A44" s="100" t="s">
        <v>1366</v>
      </c>
      <c r="B44" s="101">
        <v>0</v>
      </c>
      <c r="C44" s="101">
        <v>0</v>
      </c>
      <c r="D44" s="101">
        <f t="shared" si="3"/>
        <v>0</v>
      </c>
      <c r="E44" s="99" t="s">
        <v>1</v>
      </c>
    </row>
    <row r="45" ht="18.95" customHeight="1" spans="1:5">
      <c r="A45" s="100" t="s">
        <v>1367</v>
      </c>
      <c r="B45" s="101">
        <v>0</v>
      </c>
      <c r="C45" s="101">
        <v>0</v>
      </c>
      <c r="D45" s="101">
        <f t="shared" si="3"/>
        <v>0</v>
      </c>
      <c r="E45" s="99" t="s">
        <v>1</v>
      </c>
    </row>
    <row r="46" ht="18.95" customHeight="1" spans="1:5">
      <c r="A46" s="100" t="s">
        <v>1368</v>
      </c>
      <c r="B46" s="101">
        <v>0</v>
      </c>
      <c r="C46" s="101">
        <v>0</v>
      </c>
      <c r="D46" s="101">
        <f t="shared" si="3"/>
        <v>0</v>
      </c>
      <c r="E46" s="99" t="s">
        <v>1</v>
      </c>
    </row>
    <row r="47" ht="18.95" customHeight="1" spans="1:5">
      <c r="A47" s="100" t="s">
        <v>1369</v>
      </c>
      <c r="B47" s="101">
        <v>0</v>
      </c>
      <c r="C47" s="101">
        <v>0</v>
      </c>
      <c r="D47" s="101">
        <f t="shared" si="3"/>
        <v>0</v>
      </c>
      <c r="E47" s="99" t="s">
        <v>1</v>
      </c>
    </row>
    <row r="48" ht="18.95" customHeight="1" spans="1:5">
      <c r="A48" s="100" t="s">
        <v>1370</v>
      </c>
      <c r="B48" s="98">
        <f>B49</f>
        <v>68</v>
      </c>
      <c r="C48" s="98">
        <f>C49</f>
        <v>0</v>
      </c>
      <c r="D48" s="101">
        <f t="shared" si="3"/>
        <v>68</v>
      </c>
      <c r="E48" s="99" t="s">
        <v>1</v>
      </c>
    </row>
    <row r="49" ht="18.95" customHeight="1" spans="1:5">
      <c r="A49" s="100" t="s">
        <v>1338</v>
      </c>
      <c r="B49" s="102">
        <v>68</v>
      </c>
      <c r="C49" s="101"/>
      <c r="D49" s="101">
        <f t="shared" si="3"/>
        <v>68</v>
      </c>
      <c r="E49" s="99" t="s">
        <v>1</v>
      </c>
    </row>
    <row r="50" ht="18.95" customHeight="1" spans="1:5">
      <c r="A50" s="100" t="s">
        <v>1371</v>
      </c>
      <c r="B50" s="101">
        <f>B51</f>
        <v>1470</v>
      </c>
      <c r="C50" s="101">
        <f t="shared" ref="C50:D50" si="4">C51</f>
        <v>0</v>
      </c>
      <c r="D50" s="101">
        <f t="shared" si="4"/>
        <v>1470</v>
      </c>
      <c r="E50" s="99"/>
    </row>
    <row r="51" ht="18.95" customHeight="1" spans="1:5">
      <c r="A51" s="100" t="s">
        <v>1353</v>
      </c>
      <c r="B51" s="102">
        <v>1470</v>
      </c>
      <c r="C51" s="101"/>
      <c r="D51" s="101">
        <f>SUM(B51:C51)</f>
        <v>1470</v>
      </c>
      <c r="E51" s="99"/>
    </row>
    <row r="52" ht="18.95" customHeight="1" spans="1:5">
      <c r="A52" s="100" t="s">
        <v>1372</v>
      </c>
      <c r="B52" s="98">
        <f>SUM(B53:B56)</f>
        <v>18496</v>
      </c>
      <c r="C52" s="98">
        <f t="shared" ref="C52:D52" si="5">SUM(C53:C56)</f>
        <v>75390.67</v>
      </c>
      <c r="D52" s="98">
        <f t="shared" si="5"/>
        <v>93886.67</v>
      </c>
      <c r="E52" s="99" t="s">
        <v>1</v>
      </c>
    </row>
    <row r="53" ht="18.95" customHeight="1" spans="1:10">
      <c r="A53" s="100" t="s">
        <v>1373</v>
      </c>
      <c r="B53" s="102">
        <v>14221</v>
      </c>
      <c r="C53" s="101">
        <f>-109+8108.8+58610+8735.87</f>
        <v>75345.67</v>
      </c>
      <c r="D53" s="101">
        <f t="shared" ref="D53:D59" si="6">SUM(B53:C53)</f>
        <v>89566.67</v>
      </c>
      <c r="E53" s="99" t="s">
        <v>1</v>
      </c>
      <c r="H53">
        <v>2290401</v>
      </c>
      <c r="I53">
        <f>58610+8297.29+240.05-109-8188</f>
        <v>58850.34</v>
      </c>
      <c r="J53">
        <f>I53-58610</f>
        <v>240.340000000011</v>
      </c>
    </row>
    <row r="54" ht="18.95" customHeight="1" spans="1:9">
      <c r="A54" s="100" t="s">
        <v>1374</v>
      </c>
      <c r="B54" s="101"/>
      <c r="C54" s="101"/>
      <c r="D54" s="101">
        <f t="shared" si="6"/>
        <v>0</v>
      </c>
      <c r="E54" s="99" t="s">
        <v>1</v>
      </c>
      <c r="H54">
        <v>2290402</v>
      </c>
      <c r="I54">
        <f>5683.66</f>
        <v>5683.66</v>
      </c>
    </row>
    <row r="55" ht="18.95" customHeight="1" spans="1:9">
      <c r="A55" s="100" t="s">
        <v>1375</v>
      </c>
      <c r="B55" s="102">
        <v>775</v>
      </c>
      <c r="C55" s="101">
        <v>45</v>
      </c>
      <c r="D55" s="101">
        <f t="shared" si="6"/>
        <v>820</v>
      </c>
      <c r="E55" s="99" t="s">
        <v>1</v>
      </c>
      <c r="H55">
        <v>2290403</v>
      </c>
      <c r="I55">
        <f>8108.8+8735.87+8188</f>
        <v>25032.67</v>
      </c>
    </row>
    <row r="56" ht="18.95" customHeight="1" spans="1:5">
      <c r="A56" s="100" t="s">
        <v>1353</v>
      </c>
      <c r="B56" s="102">
        <v>3500</v>
      </c>
      <c r="C56" s="101"/>
      <c r="D56" s="101">
        <f t="shared" si="6"/>
        <v>3500</v>
      </c>
      <c r="E56" s="99"/>
    </row>
    <row r="57" ht="18.95" customHeight="1" spans="1:5">
      <c r="A57" s="100" t="s">
        <v>1376</v>
      </c>
      <c r="B57" s="103">
        <v>20735</v>
      </c>
      <c r="C57" s="98">
        <v>1020</v>
      </c>
      <c r="D57" s="98">
        <f t="shared" si="6"/>
        <v>21755</v>
      </c>
      <c r="E57" s="99" t="s">
        <v>1</v>
      </c>
    </row>
    <row r="58" ht="18.95" customHeight="1" spans="1:5">
      <c r="A58" s="100" t="s">
        <v>1377</v>
      </c>
      <c r="B58" s="103">
        <v>71</v>
      </c>
      <c r="C58" s="98"/>
      <c r="D58" s="98">
        <f t="shared" si="6"/>
        <v>71</v>
      </c>
      <c r="E58" s="99" t="s">
        <v>1</v>
      </c>
    </row>
    <row r="59" ht="18.95" customHeight="1" spans="1:5">
      <c r="A59" s="100" t="s">
        <v>1378</v>
      </c>
      <c r="B59" s="103">
        <v>453</v>
      </c>
      <c r="C59" s="98"/>
      <c r="D59" s="98">
        <f t="shared" si="6"/>
        <v>453</v>
      </c>
      <c r="E59" s="99" t="s">
        <v>1</v>
      </c>
    </row>
    <row r="60" spans="1:5">
      <c r="A60" s="104"/>
      <c r="B60" s="105"/>
      <c r="C60" s="105"/>
      <c r="D60" s="105"/>
      <c r="E60" s="104"/>
    </row>
    <row r="61" spans="1:5">
      <c r="A61" s="104"/>
      <c r="B61" s="105"/>
      <c r="C61" s="105"/>
      <c r="D61" s="105"/>
      <c r="E61" s="104"/>
    </row>
    <row r="62" spans="1:5">
      <c r="A62" s="104"/>
      <c r="B62" s="105"/>
      <c r="C62" s="105"/>
      <c r="D62" s="105"/>
      <c r="E62" s="104"/>
    </row>
    <row r="63" spans="1:5">
      <c r="A63" s="104"/>
      <c r="B63" s="105"/>
      <c r="C63" s="105"/>
      <c r="D63" s="105"/>
      <c r="E63" s="104"/>
    </row>
    <row r="64" spans="1:5">
      <c r="A64" s="104"/>
      <c r="B64" s="105"/>
      <c r="C64" s="105"/>
      <c r="D64" s="105"/>
      <c r="E64" s="104"/>
    </row>
  </sheetData>
  <mergeCells count="6">
    <mergeCell ref="A2:E2"/>
    <mergeCell ref="A4:A6"/>
    <mergeCell ref="B4:B6"/>
    <mergeCell ref="C4:C6"/>
    <mergeCell ref="D4:D6"/>
    <mergeCell ref="E4:E6"/>
  </mergeCell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  <vt:lpstr>附件11</vt:lpstr>
      <vt:lpstr>附件12</vt:lpstr>
      <vt:lpstr>附件13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WPS_1711265773</cp:lastModifiedBy>
  <dcterms:created xsi:type="dcterms:W3CDTF">2023-07-13T16:16:00Z</dcterms:created>
  <cp:lastPrinted>2024-12-25T22:01:00Z</cp:lastPrinted>
  <dcterms:modified xsi:type="dcterms:W3CDTF">2025-09-26T03:01:58Z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F2AF2B025ED8413DAF8CB896FA49CE97_13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